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0" yWindow="45" windowWidth="14415" windowHeight="12765" tabRatio="601" firstSheet="2" activeTab="6"/>
  </bookViews>
  <sheets>
    <sheet name="т1 ПС Гудермес-Сити" sheetId="103" state="hidden" r:id="rId1"/>
    <sheet name="т1 " sheetId="104" state="hidden" r:id="rId2"/>
    <sheet name="т2" sheetId="96" r:id="rId3"/>
    <sheet name="т3" sheetId="105" state="hidden" r:id="rId4"/>
    <sheet name="т4 " sheetId="98" r:id="rId5"/>
    <sheet name="т5" sheetId="101" state="hidden" r:id="rId6"/>
    <sheet name="т6" sheetId="100" r:id="rId7"/>
  </sheets>
  <externalReferences>
    <externalReference r:id="rId8"/>
  </externalReferences>
  <definedNames>
    <definedName name="_xlnm.Print_Titles" localSheetId="1">'т1 '!$21:$21</definedName>
    <definedName name="_xlnm.Print_Titles" localSheetId="0">'т1 ПС Гудермес-Сити'!$21:$21</definedName>
    <definedName name="_xlnm.Print_Titles" localSheetId="2">т2!$8:$8</definedName>
    <definedName name="_xlnm.Print_Titles" localSheetId="4">'т4 '!$6:$6</definedName>
    <definedName name="_xlnm.Print_Titles" localSheetId="5">т5!$6:$6</definedName>
    <definedName name="_xlnm.Print_Titles" localSheetId="6">т6!$18:$18</definedName>
    <definedName name="_xlnm.Print_Area" localSheetId="1">'т1 '!$A$1:$P$53</definedName>
    <definedName name="_xlnm.Print_Area" localSheetId="0">'т1 ПС Гудермес-Сити'!$A$1:$P$53</definedName>
    <definedName name="_xlnm.Print_Area" localSheetId="2">т2!$A$1:$P$17</definedName>
    <definedName name="_xlnm.Print_Area" localSheetId="4">'т4 '!$A$1:$P$10</definedName>
    <definedName name="_xlnm.Print_Area" localSheetId="5">т5!$A$1:$P$25</definedName>
    <definedName name="_xlnm.Print_Area" localSheetId="6">т6!$A$1:$R$47</definedName>
  </definedNames>
  <calcPr calcId="162913"/>
</workbook>
</file>

<file path=xl/calcChain.xml><?xml version="1.0" encoding="utf-8"?>
<calcChain xmlns="http://schemas.openxmlformats.org/spreadsheetml/2006/main">
  <c r="D22" i="100" l="1"/>
  <c r="D35" i="100"/>
  <c r="D34" i="100"/>
  <c r="D33" i="100"/>
  <c r="D32" i="100"/>
  <c r="D31" i="100"/>
  <c r="D30" i="100"/>
  <c r="D29" i="100"/>
  <c r="D28" i="100"/>
  <c r="D27" i="100"/>
  <c r="D26" i="100"/>
  <c r="P8" i="98" l="1"/>
  <c r="P9" i="96"/>
  <c r="P16" i="96"/>
  <c r="P17" i="96" s="1"/>
  <c r="P10" i="98"/>
  <c r="P11" i="98"/>
  <c r="A7" i="100"/>
  <c r="A6" i="100"/>
  <c r="O53" i="103"/>
  <c r="P52" i="103"/>
  <c r="P51" i="103"/>
  <c r="P38" i="103"/>
  <c r="P30" i="103"/>
  <c r="P26" i="103"/>
  <c r="P23" i="103"/>
  <c r="P53" i="103" l="1"/>
  <c r="D19" i="100"/>
  <c r="D20" i="100" s="1"/>
  <c r="D21" i="100" s="1"/>
  <c r="D24" i="100" s="1"/>
  <c r="D25" i="100"/>
</calcChain>
</file>

<file path=xl/sharedStrings.xml><?xml version="1.0" encoding="utf-8"?>
<sst xmlns="http://schemas.openxmlformats.org/spreadsheetml/2006/main" count="1202" uniqueCount="216">
  <si>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</si>
  <si>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</si>
  <si>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</si>
  <si>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</si>
  <si>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</si>
  <si>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</si>
  <si>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</si>
  <si>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Технические характеристики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</si>
  <si>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</si>
  <si>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</si>
  <si>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</si>
  <si>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</si>
  <si>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</si>
  <si>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</si>
  <si>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тип ПС</t>
  </si>
  <si>
    <t xml:space="preserve">Проектные работы 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</si>
  <si>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</si>
  <si>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</si>
  <si>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</si>
  <si>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</si>
  <si>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</si>
  <si>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</si>
  <si>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</si>
  <si>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</si>
  <si>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</si>
  <si>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</si>
  <si>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</si>
  <si>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</si>
  <si>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</si>
  <si>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</si>
  <si>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</si>
  <si>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</si>
  <si>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</si>
  <si>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</si>
  <si>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</si>
  <si>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</si>
  <si>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</si>
  <si>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</si>
  <si>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</si>
  <si>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</si>
  <si>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</si>
  <si>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</si>
  <si>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</si>
  <si>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</si>
  <si>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</si>
  <si>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</si>
  <si>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</si>
  <si>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</si>
  <si>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</si>
  <si>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</si>
  <si>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</si>
  <si>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</si>
  <si>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</si>
  <si>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</si>
  <si>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</si>
  <si>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</si>
  <si>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</si>
  <si>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</si>
  <si>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</si>
  <si>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</si>
  <si>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</si>
  <si>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</si>
  <si>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</si>
  <si>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</si>
  <si>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</si>
  <si>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</si>
  <si>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</si>
  <si>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</si>
  <si>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</si>
  <si>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</si>
  <si>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</si>
  <si>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</si>
  <si>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</si>
  <si>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</si>
  <si>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</si>
  <si>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</si>
  <si>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</si>
  <si>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</si>
  <si>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</si>
  <si>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</si>
  <si>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</si>
  <si>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</si>
  <si>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</si>
  <si>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</si>
  <si>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</si>
  <si>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</si>
  <si>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</si>
  <si>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</si>
  <si>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</si>
  <si>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</si>
  <si>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</si>
  <si>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</si>
  <si>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</si>
  <si>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</si>
  <si>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</si>
  <si>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</si>
  <si>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</si>
  <si>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t>Трасса прокладки КЛ</t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</si>
  <si>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</si>
  <si>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</si>
  <si>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</si>
  <si>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</si>
  <si>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</si>
  <si>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</si>
  <si>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</si>
  <si>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</si>
  <si>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</si>
  <si>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</si>
  <si>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</si>
  <si>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</si>
  <si>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</si>
  <si>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</si>
  <si>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</si>
  <si>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</si>
  <si>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</si>
  <si>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</si>
  <si>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АО "Чеченэнерго"</t>
  </si>
  <si>
    <t>Год раскрытия информации: 2016 год</t>
  </si>
  <si>
    <t>Наименование инвестиционного проекта: Строительство ПС 110/10 кВ "Гудермес-Сити" с организацией заходов ВЛ 110 кВ</t>
  </si>
  <si>
    <t>Идентификатор инвестиционного проекта: prj_109108_7098</t>
  </si>
  <si>
    <t>Утвержденные плановые значения показателей приведены в соответствии с  Приказом Минэнерго России №1030 25.12.2015 г.</t>
  </si>
  <si>
    <t>Субъекты Российской Федерации, на территории которых реализуется инвестиционный проект: Чеченская Республика</t>
  </si>
  <si>
    <t>Таблица 1. Строительство ПС 110/10 кВ "Гудермес-Сити" с организацией заходов ВЛ 110 кВ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</si>
  <si>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Строительство</t>
    </r>
  </si>
  <si>
    <t xml:space="preserve">                                               строительство и (или) реконструкция</t>
  </si>
  <si>
    <t xml:space="preserve">шт. </t>
  </si>
  <si>
    <t>В1-02</t>
  </si>
  <si>
    <t xml:space="preserve"> ячеек</t>
  </si>
  <si>
    <t>В2</t>
  </si>
  <si>
    <t>110/10</t>
  </si>
  <si>
    <t>2 тр-ра, 25МВА</t>
  </si>
  <si>
    <t>шт</t>
  </si>
  <si>
    <t>Т1-04-1…6</t>
  </si>
  <si>
    <t>УКРМ50-10,5-4950</t>
  </si>
  <si>
    <t>Р1-01-1…3</t>
  </si>
  <si>
    <t>Б1-16</t>
  </si>
  <si>
    <t>З1-02</t>
  </si>
  <si>
    <t>П1-02</t>
  </si>
  <si>
    <t xml:space="preserve">Таблица 1. </t>
  </si>
  <si>
    <t>7.4</t>
  </si>
  <si>
    <t>7.5</t>
  </si>
  <si>
    <t>Принятые индексы дефляторы</t>
  </si>
  <si>
    <t>(подпись)</t>
  </si>
  <si>
    <t>Таблица 3. Строительство КТП, РП 10(6) кВ</t>
  </si>
  <si>
    <t>Комплектные трансформаторные подстанции (КТП) 10(6) кВ</t>
  </si>
  <si>
    <t>КТП 1</t>
  </si>
  <si>
    <t>тип (киосковый, мачтовый, шкафной, столбовой, блочный), количество трансформаторов (1,2), номинальная мощность</t>
  </si>
  <si>
    <t>Т-3, Т-4, Т-5</t>
  </si>
  <si>
    <t>КТП 2</t>
  </si>
  <si>
    <t>Распределительные пункты (РП) 10(6) кВ</t>
  </si>
  <si>
    <t>РП 1</t>
  </si>
  <si>
    <t>количество ячеек</t>
  </si>
  <si>
    <t>Т-6</t>
  </si>
  <si>
    <t>РП 2</t>
  </si>
  <si>
    <t>Итого объем финансовых потребностей,                 тыс рублей (без НДС)</t>
  </si>
  <si>
    <t>Составил: Начальник СДО УКС АО "Чеченэнерго"</t>
  </si>
  <si>
    <t>Проверил: Начальник УКС АО "Чеченэнерго"</t>
  </si>
  <si>
    <t>Басханов Т.Н.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</si>
  <si>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</si>
  <si>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</si>
  <si>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</si>
  <si>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</si>
  <si>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</si>
  <si>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</si>
  <si>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</si>
  <si>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</si>
  <si>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</si>
  <si>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</si>
  <si>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Инвестиционная программа АО Чеченэнерго</t>
  </si>
  <si>
    <t xml:space="preserve"> полное наименование субъекта электроэнергетики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</si>
  <si>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</si>
  <si>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</si>
  <si>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__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</si>
  <si>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</si>
  <si>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_</t>
  </si>
  <si>
    <t xml:space="preserve">Утвержденные плановые значения показателей приведены в соответствии с </t>
  </si>
  <si>
    <t>Год раскрытия информации:  2019 год</t>
  </si>
  <si>
    <t>НДС 20%</t>
  </si>
  <si>
    <t>1 км</t>
  </si>
  <si>
    <t>А3-02</t>
  </si>
  <si>
    <t>АСУТП ПС и ТМ</t>
  </si>
  <si>
    <t>П6-09</t>
  </si>
  <si>
    <t>УНЦ ВОЛС Л- 147</t>
  </si>
  <si>
    <t>ВЛ 1 Л-147</t>
  </si>
  <si>
    <t>ОКСН 16 волокон, разрывное усилие 40 кН</t>
  </si>
  <si>
    <t>О2-02-5</t>
  </si>
  <si>
    <t>от 11 до 20,9 млн.руб.</t>
  </si>
  <si>
    <t>П6-08</t>
  </si>
  <si>
    <t>от 21 до 50,9 млн.руб.</t>
  </si>
  <si>
    <t>Наименование инвестиционного проекта: Разработка проектно-сметной документации по организации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</si>
  <si>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Наименование и реквизиты документа, согласно которому сформированы технические характеристики (параметры) инвестиционного проекта ОТР 27.09.2019</t>
  </si>
  <si>
    <t>1</t>
  </si>
  <si>
    <t>2</t>
  </si>
  <si>
    <t xml:space="preserve">Идентификатор инвестиционного проекта: </t>
  </si>
  <si>
    <t>J_Che255</t>
  </si>
  <si>
    <t>тыс. м2</t>
  </si>
  <si>
    <t>Тип инвестиционного проекта: Реконструкция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</si>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</sst>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0.0_)"/>
    <numFmt numFmtId="171" formatCode="0.0"/>
  </numFmts>
  <fonts count="55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2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3" fillId="0" borderId="0"/>
    <xf numFmtId="0" fontId="22" fillId="0" borderId="0"/>
    <xf numFmtId="0" fontId="3" fillId="0" borderId="0"/>
    <xf numFmtId="0" fontId="23" fillId="0" borderId="0"/>
    <xf numFmtId="169" fontId="38" fillId="0" borderId="0"/>
    <xf numFmtId="0" fontId="45" fillId="0" borderId="0"/>
    <xf numFmtId="0" fontId="45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14" borderId="8" applyNumberFormat="0" applyFont="0" applyAlignment="0" applyProtection="0"/>
    <xf numFmtId="9" fontId="35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1" fillId="3" borderId="0" applyNumberFormat="0" applyBorder="0" applyAlignment="0" applyProtection="0"/>
  </cellStyleXfs>
  <cellXfs count="196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26" applyFont="1" applyBorder="1" applyAlignment="1">
      <alignment horizontal="center" vertical="center" wrapText="1"/>
    </xf>
    <xf numFmtId="0" fontId="3" fillId="0" borderId="10" xfId="26" applyFont="1" applyFill="1" applyBorder="1" applyAlignment="1">
      <alignment horizontal="center" vertical="center"/>
    </xf>
    <xf numFmtId="0" fontId="3" fillId="0" borderId="10" xfId="26" applyFont="1" applyBorder="1" applyAlignment="1">
      <alignment vertical="center" wrapText="1"/>
    </xf>
    <xf numFmtId="0" fontId="3" fillId="0" borderId="10" xfId="26" applyFont="1" applyBorder="1" applyAlignment="1">
      <alignment horizontal="left" vertical="center" wrapText="1"/>
    </xf>
    <xf numFmtId="0" fontId="28" fillId="0" borderId="0" xfId="0" applyFont="1" applyFill="1"/>
    <xf numFmtId="0" fontId="3" fillId="0" borderId="0" xfId="0" applyFont="1" applyFill="1" applyBorder="1" applyAlignment="1"/>
    <xf numFmtId="0" fontId="28" fillId="0" borderId="0" xfId="20" applyFont="1" applyAlignment="1">
      <alignment horizontal="right" vertical="center"/>
    </xf>
    <xf numFmtId="0" fontId="28" fillId="0" borderId="0" xfId="20" applyFont="1" applyAlignment="1">
      <alignment horizontal="right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/>
    <xf numFmtId="0" fontId="29" fillId="0" borderId="0" xfId="28" applyFont="1" applyAlignment="1">
      <alignment vertical="center"/>
    </xf>
    <xf numFmtId="0" fontId="30" fillId="0" borderId="0" xfId="28" applyFont="1" applyAlignment="1">
      <alignment vertical="top"/>
    </xf>
    <xf numFmtId="0" fontId="28" fillId="0" borderId="0" xfId="0" applyFont="1" applyFill="1" applyAlignment="1"/>
    <xf numFmtId="0" fontId="27" fillId="0" borderId="0" xfId="0" applyFont="1" applyFill="1" applyAlignment="1">
      <alignment vertical="center" wrapText="1"/>
    </xf>
    <xf numFmtId="0" fontId="30" fillId="0" borderId="0" xfId="28" applyFont="1" applyAlignment="1">
      <alignment vertical="center"/>
    </xf>
    <xf numFmtId="0" fontId="28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33" fillId="0" borderId="0" xfId="0" applyFont="1" applyFill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26" applyFont="1" applyFill="1" applyBorder="1" applyAlignment="1">
      <alignment horizontal="center" vertic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0" fontId="0" fillId="0" borderId="10" xfId="0" applyBorder="1"/>
    <xf numFmtId="1" fontId="0" fillId="0" borderId="10" xfId="32" applyNumberFormat="1" applyFont="1" applyBorder="1" applyAlignment="1">
      <alignment horizontal="center" vertical="center"/>
    </xf>
    <xf numFmtId="2" fontId="36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3" fillId="0" borderId="10" xfId="27" applyFont="1" applyFill="1" applyBorder="1" applyAlignment="1">
      <alignment horizontal="center" vertical="center" wrapText="1"/>
    </xf>
    <xf numFmtId="2" fontId="0" fillId="0" borderId="10" xfId="32" applyNumberFormat="1" applyFont="1" applyBorder="1" applyAlignment="1">
      <alignment horizontal="center" vertical="center"/>
    </xf>
    <xf numFmtId="168" fontId="0" fillId="0" borderId="10" xfId="32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37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49" fontId="48" fillId="0" borderId="10" xfId="26" applyNumberFormat="1" applyFont="1" applyFill="1" applyBorder="1" applyAlignment="1">
      <alignment horizontal="center" vertical="center" wrapText="1"/>
    </xf>
    <xf numFmtId="49" fontId="48" fillId="0" borderId="10" xfId="0" applyNumberFormat="1" applyFont="1" applyFill="1" applyBorder="1" applyAlignment="1">
      <alignment horizontal="center" vertical="center"/>
    </xf>
    <xf numFmtId="49" fontId="48" fillId="0" borderId="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wrapText="1"/>
    </xf>
    <xf numFmtId="3" fontId="3" fillId="0" borderId="10" xfId="0" applyNumberFormat="1" applyFont="1" applyFill="1" applyBorder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vertical="center" wrapText="1"/>
    </xf>
    <xf numFmtId="4" fontId="48" fillId="0" borderId="10" xfId="0" applyNumberFormat="1" applyFont="1" applyFill="1" applyBorder="1" applyAlignment="1">
      <alignment horizontal="center" vertical="center" wrapText="1"/>
    </xf>
    <xf numFmtId="4" fontId="48" fillId="0" borderId="10" xfId="0" applyNumberFormat="1" applyFont="1" applyFill="1" applyBorder="1" applyAlignment="1">
      <alignment horizontal="center" vertical="center"/>
    </xf>
    <xf numFmtId="49" fontId="49" fillId="0" borderId="0" xfId="0" applyNumberFormat="1" applyFont="1" applyFill="1" applyAlignment="1">
      <alignment horizontal="center"/>
    </xf>
    <xf numFmtId="0" fontId="49" fillId="0" borderId="0" xfId="0" applyFont="1" applyFill="1" applyAlignment="1">
      <alignment wrapText="1"/>
    </xf>
    <xf numFmtId="0" fontId="49" fillId="0" borderId="0" xfId="0" applyFont="1" applyFill="1" applyAlignment="1">
      <alignment horizontal="center" wrapText="1"/>
    </xf>
    <xf numFmtId="0" fontId="49" fillId="0" borderId="0" xfId="0" applyFont="1" applyFill="1" applyAlignment="1">
      <alignment horizontal="center"/>
    </xf>
    <xf numFmtId="3" fontId="49" fillId="0" borderId="0" xfId="0" applyNumberFormat="1" applyFont="1" applyFill="1" applyAlignment="1">
      <alignment horizontal="center"/>
    </xf>
    <xf numFmtId="0" fontId="49" fillId="0" borderId="0" xfId="0" applyFont="1" applyFill="1"/>
    <xf numFmtId="0" fontId="49" fillId="0" borderId="0" xfId="0" applyFont="1" applyFill="1" applyBorder="1" applyAlignment="1">
      <alignment horizontal="center"/>
    </xf>
    <xf numFmtId="3" fontId="49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vertical="center"/>
    </xf>
    <xf numFmtId="0" fontId="49" fillId="0" borderId="10" xfId="26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 wrapText="1"/>
    </xf>
    <xf numFmtId="0" fontId="49" fillId="0" borderId="0" xfId="0" applyFont="1" applyFill="1" applyBorder="1"/>
    <xf numFmtId="0" fontId="49" fillId="0" borderId="0" xfId="0" applyFont="1" applyFill="1" applyBorder="1" applyAlignment="1">
      <alignment horizontal="center" wrapText="1"/>
    </xf>
    <xf numFmtId="0" fontId="51" fillId="0" borderId="10" xfId="0" applyFont="1" applyFill="1" applyBorder="1" applyAlignment="1">
      <alignment horizontal="left" vertical="center" wrapText="1"/>
    </xf>
    <xf numFmtId="4" fontId="49" fillId="0" borderId="0" xfId="0" applyNumberFormat="1" applyFont="1" applyFill="1" applyAlignment="1">
      <alignment horizontal="center"/>
    </xf>
    <xf numFmtId="0" fontId="48" fillId="0" borderId="10" xfId="0" applyFont="1" applyFill="1" applyBorder="1" applyAlignment="1">
      <alignment horizontal="left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49" fillId="0" borderId="0" xfId="0" applyFont="1" applyFill="1" applyAlignment="1">
      <alignment horizontal="center" vertical="center" wrapText="1"/>
    </xf>
    <xf numFmtId="0" fontId="48" fillId="0" borderId="0" xfId="0" applyFont="1" applyFill="1" applyBorder="1" applyAlignment="1">
      <alignment horizontal="left" vertical="center" wrapText="1"/>
    </xf>
    <xf numFmtId="0" fontId="49" fillId="0" borderId="0" xfId="0" applyFont="1" applyFill="1" applyAlignment="1">
      <alignment vertical="center" wrapText="1"/>
    </xf>
    <xf numFmtId="0" fontId="49" fillId="0" borderId="0" xfId="0" applyFont="1" applyFill="1" applyAlignment="1">
      <alignment horizontal="left"/>
    </xf>
    <xf numFmtId="0" fontId="49" fillId="0" borderId="0" xfId="0" applyFont="1" applyFill="1" applyAlignment="1">
      <alignment vertical="center"/>
    </xf>
    <xf numFmtId="49" fontId="49" fillId="0" borderId="0" xfId="0" applyNumberFormat="1" applyFont="1" applyFill="1" applyAlignment="1">
      <alignment horizontal="center" vertical="center"/>
    </xf>
    <xf numFmtId="0" fontId="53" fillId="0" borderId="0" xfId="0" applyFont="1" applyFill="1" applyAlignment="1">
      <alignment vertical="center" wrapText="1"/>
    </xf>
    <xf numFmtId="0" fontId="3" fillId="16" borderId="10" xfId="0" applyFont="1" applyFill="1" applyBorder="1" applyAlignment="1">
      <alignment horizontal="left" vertical="center" wrapText="1"/>
    </xf>
    <xf numFmtId="0" fontId="3" fillId="16" borderId="10" xfId="0" applyFont="1" applyFill="1" applyBorder="1" applyAlignment="1">
      <alignment horizontal="center" vertical="center" wrapText="1"/>
    </xf>
    <xf numFmtId="4" fontId="3" fillId="16" borderId="10" xfId="0" applyNumberFormat="1" applyFont="1" applyFill="1" applyBorder="1" applyAlignment="1">
      <alignment horizontal="center" vertical="center"/>
    </xf>
    <xf numFmtId="0" fontId="3" fillId="16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 wrapText="1"/>
    </xf>
    <xf numFmtId="168" fontId="3" fillId="16" borderId="10" xfId="0" applyNumberFormat="1" applyFont="1" applyFill="1" applyBorder="1" applyAlignment="1">
      <alignment horizontal="center" vertical="center" wrapText="1"/>
    </xf>
    <xf numFmtId="0" fontId="3" fillId="16" borderId="10" xfId="20" applyFont="1" applyFill="1" applyBorder="1" applyAlignment="1">
      <alignment horizontal="center" vertical="center" wrapText="1"/>
    </xf>
    <xf numFmtId="164" fontId="3" fillId="16" borderId="10" xfId="20" applyNumberFormat="1" applyFont="1" applyFill="1" applyBorder="1" applyAlignment="1">
      <alignment horizontal="center" vertical="center" wrapText="1"/>
    </xf>
    <xf numFmtId="0" fontId="3" fillId="0" borderId="10" xfId="20" applyFont="1" applyFill="1" applyBorder="1" applyAlignment="1">
      <alignment horizontal="center" vertical="center" wrapText="1"/>
    </xf>
    <xf numFmtId="164" fontId="3" fillId="0" borderId="10" xfId="20" applyNumberFormat="1" applyFont="1" applyFill="1" applyBorder="1" applyAlignment="1">
      <alignment horizontal="center" vertical="center"/>
    </xf>
    <xf numFmtId="0" fontId="3" fillId="0" borderId="10" xfId="20" applyFont="1" applyFill="1" applyBorder="1" applyAlignment="1">
      <alignment vertical="center"/>
    </xf>
    <xf numFmtId="0" fontId="3" fillId="0" borderId="10" xfId="20" applyFont="1" applyFill="1" applyBorder="1" applyAlignment="1">
      <alignment horizontal="center" vertical="center"/>
    </xf>
    <xf numFmtId="164" fontId="3" fillId="0" borderId="10" xfId="2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top"/>
    </xf>
    <xf numFmtId="0" fontId="49" fillId="0" borderId="0" xfId="0" applyFont="1" applyFill="1" applyBorder="1" applyAlignment="1">
      <alignment horizontal="center" wrapText="1"/>
    </xf>
    <xf numFmtId="0" fontId="50" fillId="0" borderId="0" xfId="0" applyFont="1" applyFill="1" applyBorder="1" applyAlignment="1">
      <alignment horizontal="left" vertical="center"/>
    </xf>
    <xf numFmtId="0" fontId="3" fillId="0" borderId="0" xfId="27" applyFont="1" applyFill="1" applyAlignment="1"/>
    <xf numFmtId="0" fontId="3" fillId="0" borderId="0" xfId="28" applyFont="1" applyAlignment="1">
      <alignment vertical="center"/>
    </xf>
    <xf numFmtId="4" fontId="48" fillId="0" borderId="10" xfId="0" applyNumberFormat="1" applyFont="1" applyBorder="1" applyAlignment="1">
      <alignment horizontal="center" vertical="center" wrapText="1"/>
    </xf>
    <xf numFmtId="0" fontId="48" fillId="0" borderId="19" xfId="20" applyFont="1" applyBorder="1" applyAlignment="1">
      <alignment horizontal="center" vertical="center"/>
    </xf>
    <xf numFmtId="170" fontId="48" fillId="0" borderId="19" xfId="20" applyNumberFormat="1" applyFont="1" applyFill="1" applyBorder="1" applyAlignment="1">
      <alignment horizontal="center" vertical="center"/>
    </xf>
    <xf numFmtId="0" fontId="48" fillId="0" borderId="19" xfId="20" applyFont="1" applyFill="1" applyBorder="1" applyAlignment="1">
      <alignment horizontal="center" vertical="center"/>
    </xf>
    <xf numFmtId="0" fontId="3" fillId="0" borderId="0" xfId="27" applyFont="1" applyFill="1" applyAlignment="1"/>
    <xf numFmtId="0" fontId="27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/>
    </xf>
    <xf numFmtId="0" fontId="3" fillId="0" borderId="0" xfId="28" applyFont="1" applyAlignment="1">
      <alignment horizontal="center" vertical="center"/>
    </xf>
    <xf numFmtId="0" fontId="24" fillId="0" borderId="0" xfId="28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left" vertical="top"/>
    </xf>
    <xf numFmtId="0" fontId="3" fillId="0" borderId="13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27" applyFont="1" applyFill="1" applyAlignment="1">
      <alignment horizontal="left"/>
    </xf>
    <xf numFmtId="0" fontId="31" fillId="0" borderId="12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4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3" fillId="0" borderId="0" xfId="27" applyFont="1" applyFill="1" applyAlignment="1">
      <alignment wrapText="1"/>
    </xf>
    <xf numFmtId="0" fontId="44" fillId="0" borderId="0" xfId="0" applyFont="1" applyFill="1" applyAlignment="1">
      <alignment horizontal="left" vertical="top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49" fillId="0" borderId="0" xfId="0" applyFont="1" applyFill="1" applyAlignment="1">
      <alignment horizontal="center"/>
    </xf>
    <xf numFmtId="0" fontId="48" fillId="0" borderId="0" xfId="0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center"/>
    </xf>
    <xf numFmtId="49" fontId="48" fillId="0" borderId="0" xfId="0" applyNumberFormat="1" applyFont="1" applyFill="1" applyBorder="1" applyAlignment="1">
      <alignment horizontal="left" vertical="center"/>
    </xf>
    <xf numFmtId="0" fontId="3" fillId="0" borderId="0" xfId="28" applyFont="1" applyAlignment="1">
      <alignment horizontal="left" vertical="center"/>
    </xf>
    <xf numFmtId="0" fontId="49" fillId="0" borderId="0" xfId="0" applyFont="1" applyFill="1" applyAlignment="1">
      <alignment horizontal="left"/>
    </xf>
    <xf numFmtId="0" fontId="49" fillId="0" borderId="14" xfId="26" applyFont="1" applyFill="1" applyBorder="1" applyAlignment="1">
      <alignment horizontal="center" vertical="center" wrapText="1"/>
    </xf>
    <xf numFmtId="0" fontId="49" fillId="0" borderId="15" xfId="26" applyFont="1" applyFill="1" applyBorder="1" applyAlignment="1">
      <alignment horizontal="center" vertical="center" wrapText="1"/>
    </xf>
    <xf numFmtId="0" fontId="49" fillId="0" borderId="16" xfId="26" applyFont="1" applyFill="1" applyBorder="1" applyAlignment="1">
      <alignment horizontal="center" vertical="center" wrapText="1"/>
    </xf>
    <xf numFmtId="0" fontId="3" fillId="0" borderId="0" xfId="28" applyFont="1" applyAlignment="1">
      <alignment horizontal="left" vertical="center" wrapText="1"/>
    </xf>
    <xf numFmtId="49" fontId="48" fillId="0" borderId="19" xfId="0" applyNumberFormat="1" applyFont="1" applyFill="1" applyBorder="1" applyAlignment="1">
      <alignment horizontal="center" vertical="center"/>
    </xf>
    <xf numFmtId="0" fontId="31" fillId="0" borderId="19" xfId="0" applyFont="1" applyFill="1" applyBorder="1" applyAlignment="1">
      <alignment horizontal="left" vertical="center"/>
    </xf>
    <xf numFmtId="4" fontId="48" fillId="0" borderId="19" xfId="0" applyNumberFormat="1" applyFont="1" applyFill="1" applyBorder="1" applyAlignment="1">
      <alignment horizontal="center" vertical="center" wrapText="1"/>
    </xf>
    <xf numFmtId="4" fontId="48" fillId="0" borderId="19" xfId="0" applyNumberFormat="1" applyFont="1" applyFill="1" applyBorder="1" applyAlignment="1">
      <alignment horizontal="center" vertical="center"/>
    </xf>
    <xf numFmtId="4" fontId="48" fillId="0" borderId="20" xfId="0" applyNumberFormat="1" applyFont="1" applyBorder="1" applyAlignment="1">
      <alignment horizontal="center" vertical="center" wrapText="1"/>
    </xf>
    <xf numFmtId="4" fontId="48" fillId="0" borderId="21" xfId="0" applyNumberFormat="1" applyFont="1" applyBorder="1" applyAlignment="1">
      <alignment horizontal="center" vertical="center" wrapText="1"/>
    </xf>
    <xf numFmtId="4" fontId="48" fillId="0" borderId="22" xfId="0" applyNumberFormat="1" applyFont="1" applyBorder="1" applyAlignment="1">
      <alignment horizontal="center" vertical="center" wrapText="1"/>
    </xf>
    <xf numFmtId="3" fontId="48" fillId="0" borderId="19" xfId="0" applyNumberFormat="1" applyFont="1" applyBorder="1" applyAlignment="1">
      <alignment horizontal="center" vertical="center" wrapText="1"/>
    </xf>
    <xf numFmtId="171" fontId="48" fillId="0" borderId="19" xfId="20" applyNumberFormat="1" applyFont="1" applyFill="1" applyBorder="1" applyAlignment="1">
      <alignment horizontal="center" vertical="center"/>
    </xf>
    <xf numFmtId="171" fontId="24" fillId="0" borderId="19" xfId="20" applyNumberFormat="1" applyFont="1" applyFill="1" applyBorder="1" applyAlignment="1">
      <alignment horizontal="center" vertical="center"/>
    </xf>
    <xf numFmtId="4" fontId="48" fillId="0" borderId="19" xfId="0" applyNumberFormat="1" applyFont="1" applyBorder="1" applyAlignment="1">
      <alignment horizontal="center" vertical="center" wrapText="1"/>
    </xf>
  </cellXfs>
  <cellStyles count="39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12 2" xfId="18"/>
    <cellStyle name="Обычный 2" xfId="19"/>
    <cellStyle name="Обычный 3" xfId="20"/>
    <cellStyle name="Обычный 3 2 2 2" xfId="21"/>
    <cellStyle name="Обычный 31" xfId="22"/>
    <cellStyle name="Обычный 4" xfId="23"/>
    <cellStyle name="Обычный 5" xfId="24"/>
    <cellStyle name="Обычный 6" xfId="25"/>
    <cellStyle name="Обычный 6 2" xfId="26"/>
    <cellStyle name="Обычный 6 2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Процентный" xfId="32" builtinId="5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5"/>
  <sheetViews>
    <sheetView view="pageBreakPreview" topLeftCell="A16" zoomScale="85" zoomScaleNormal="70" zoomScaleSheetLayoutView="85" workbookViewId="0">
      <selection activeCell="A4" sqref="A4:P4"/>
    </sheetView>
  </sheetViews>
  <sheetFormatPr defaultRowHeight="15.75" x14ac:dyDescent="0.25"/>
  <cols>
    <col min="1" max="1" width="8.625" style="53" customWidth="1"/>
    <col min="2" max="2" width="26.375" style="2" customWidth="1"/>
    <col min="3" max="3" width="14" style="5" hidden="1" customWidth="1"/>
    <col min="4" max="4" width="23.5" style="2" hidden="1" customWidth="1"/>
    <col min="5" max="5" width="13.625" style="5" hidden="1" customWidth="1"/>
    <col min="6" max="6" width="10.875" style="5" hidden="1" customWidth="1"/>
    <col min="7" max="7" width="13.875" style="50" hidden="1" customWidth="1"/>
    <col min="8" max="8" width="16.75" style="50" hidden="1" customWidth="1"/>
    <col min="9" max="9" width="15.125" style="3" hidden="1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2" ht="18.75" x14ac:dyDescent="0.25">
      <c r="P1" s="38" t="s">
        <v>42</v>
      </c>
    </row>
    <row r="2" spans="1:32" ht="18.75" x14ac:dyDescent="0.3">
      <c r="P2" s="39" t="s">
        <v>40</v>
      </c>
    </row>
    <row r="3" spans="1:32" ht="18.75" x14ac:dyDescent="0.3">
      <c r="P3" s="39" t="s">
        <v>41</v>
      </c>
    </row>
    <row r="4" spans="1:32" ht="63.75" customHeight="1" x14ac:dyDescent="0.25">
      <c r="A4" s="140" t="s">
        <v>45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45"/>
      <c r="R4" s="45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</row>
    <row r="5" spans="1:32" ht="18.75" x14ac:dyDescent="0.3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</row>
    <row r="6" spans="1:32" ht="18.75" x14ac:dyDescent="0.25">
      <c r="A6" s="142" t="s">
        <v>116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</row>
    <row r="7" spans="1:32" x14ac:dyDescent="0.25">
      <c r="A7" s="143" t="s">
        <v>43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46"/>
      <c r="R7" s="46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</row>
    <row r="8" spans="1:32" ht="18.75" x14ac:dyDescent="0.3">
      <c r="A8" s="144" t="s">
        <v>117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47"/>
      <c r="R8" s="47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2" ht="18.75" x14ac:dyDescent="0.3">
      <c r="A9" s="139" t="s">
        <v>118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47"/>
      <c r="R9" s="47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2" ht="18.75" x14ac:dyDescent="0.25">
      <c r="A10" s="139" t="s">
        <v>119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</row>
    <row r="11" spans="1:32" ht="18.75" x14ac:dyDescent="0.3">
      <c r="A11" s="145" t="s">
        <v>120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47"/>
      <c r="R11" s="47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2" s="36" customFormat="1" ht="22.5" customHeight="1" x14ac:dyDescent="0.3">
      <c r="A12" s="146" t="s">
        <v>44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7"/>
      <c r="R12" s="17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2" s="36" customFormat="1" ht="18.75" x14ac:dyDescent="0.3">
      <c r="A13" s="154" t="s">
        <v>121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7"/>
      <c r="R13" s="17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spans="1:32" s="36" customFormat="1" ht="18.75" x14ac:dyDescent="0.3">
      <c r="A14" s="154" t="s">
        <v>123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7"/>
      <c r="R14" s="17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 spans="1:32" s="36" customFormat="1" ht="18.75" customHeight="1" x14ac:dyDescent="0.3">
      <c r="A15" s="146" t="s">
        <v>124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7"/>
      <c r="R15" s="17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</row>
    <row r="16" spans="1:32" ht="15" customHeight="1" x14ac:dyDescent="0.25">
      <c r="A16" s="147" t="s">
        <v>122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</row>
    <row r="17" spans="1:17" ht="15" customHeight="1" x14ac:dyDescent="0.25">
      <c r="A17" s="148" t="s">
        <v>0</v>
      </c>
      <c r="B17" s="149" t="s">
        <v>2</v>
      </c>
      <c r="C17" s="150" t="s">
        <v>38</v>
      </c>
      <c r="D17" s="150"/>
      <c r="E17" s="150"/>
      <c r="F17" s="150"/>
      <c r="G17" s="150"/>
      <c r="H17" s="150"/>
      <c r="I17" s="150"/>
      <c r="J17" s="150" t="s">
        <v>39</v>
      </c>
      <c r="K17" s="150"/>
      <c r="L17" s="150"/>
      <c r="M17" s="150"/>
      <c r="N17" s="150"/>
      <c r="O17" s="150"/>
      <c r="P17" s="150"/>
      <c r="Q17" s="37"/>
    </row>
    <row r="18" spans="1:17" ht="41.25" customHeight="1" x14ac:dyDescent="0.25">
      <c r="A18" s="148"/>
      <c r="B18" s="149"/>
      <c r="C18" s="151" t="s">
        <v>56</v>
      </c>
      <c r="D18" s="152"/>
      <c r="E18" s="152"/>
      <c r="F18" s="152"/>
      <c r="G18" s="152"/>
      <c r="H18" s="152"/>
      <c r="I18" s="153"/>
      <c r="J18" s="151" t="s">
        <v>56</v>
      </c>
      <c r="K18" s="152"/>
      <c r="L18" s="152"/>
      <c r="M18" s="152"/>
      <c r="N18" s="152"/>
      <c r="O18" s="152"/>
      <c r="P18" s="153"/>
      <c r="Q18" s="37"/>
    </row>
    <row r="19" spans="1:17" ht="33.75" customHeight="1" x14ac:dyDescent="0.25">
      <c r="A19" s="148"/>
      <c r="B19" s="149"/>
      <c r="C19" s="149" t="s">
        <v>10</v>
      </c>
      <c r="D19" s="149"/>
      <c r="E19" s="149"/>
      <c r="F19" s="149"/>
      <c r="G19" s="149" t="s">
        <v>95</v>
      </c>
      <c r="H19" s="160"/>
      <c r="I19" s="160"/>
      <c r="J19" s="149" t="s">
        <v>10</v>
      </c>
      <c r="K19" s="149"/>
      <c r="L19" s="149"/>
      <c r="M19" s="149"/>
      <c r="N19" s="149" t="s">
        <v>95</v>
      </c>
      <c r="O19" s="160"/>
      <c r="P19" s="160"/>
    </row>
    <row r="20" spans="1:17" s="7" customFormat="1" ht="63" x14ac:dyDescent="0.25">
      <c r="A20" s="148"/>
      <c r="B20" s="149"/>
      <c r="C20" s="61" t="s">
        <v>23</v>
      </c>
      <c r="D20" s="61" t="s">
        <v>7</v>
      </c>
      <c r="E20" s="61" t="s">
        <v>92</v>
      </c>
      <c r="F20" s="61" t="s">
        <v>8</v>
      </c>
      <c r="G20" s="61" t="s">
        <v>11</v>
      </c>
      <c r="H20" s="61" t="s">
        <v>46</v>
      </c>
      <c r="I20" s="11" t="s">
        <v>47</v>
      </c>
      <c r="J20" s="61" t="s">
        <v>23</v>
      </c>
      <c r="K20" s="61" t="s">
        <v>7</v>
      </c>
      <c r="L20" s="61" t="s">
        <v>92</v>
      </c>
      <c r="M20" s="61" t="s">
        <v>8</v>
      </c>
      <c r="N20" s="61" t="s">
        <v>11</v>
      </c>
      <c r="O20" s="61" t="s">
        <v>48</v>
      </c>
      <c r="P20" s="11" t="s">
        <v>47</v>
      </c>
      <c r="Q20" s="10"/>
    </row>
    <row r="21" spans="1:17" s="10" customFormat="1" x14ac:dyDescent="0.25">
      <c r="A21" s="60">
        <v>1</v>
      </c>
      <c r="B21" s="61">
        <v>2</v>
      </c>
      <c r="C21" s="61">
        <v>3</v>
      </c>
      <c r="D21" s="61">
        <v>4</v>
      </c>
      <c r="E21" s="61">
        <v>5</v>
      </c>
      <c r="F21" s="61">
        <v>6</v>
      </c>
      <c r="G21" s="61">
        <v>7</v>
      </c>
      <c r="H21" s="61">
        <v>8</v>
      </c>
      <c r="I21" s="11">
        <v>9</v>
      </c>
      <c r="J21" s="61">
        <v>10</v>
      </c>
      <c r="K21" s="11">
        <v>11</v>
      </c>
      <c r="L21" s="61">
        <v>12</v>
      </c>
      <c r="M21" s="11">
        <v>13</v>
      </c>
      <c r="N21" s="61">
        <v>14</v>
      </c>
      <c r="O21" s="11">
        <v>15</v>
      </c>
      <c r="P21" s="61">
        <v>16</v>
      </c>
    </row>
    <row r="22" spans="1:17" s="7" customFormat="1" ht="47.25" x14ac:dyDescent="0.25">
      <c r="A22" s="60">
        <v>1</v>
      </c>
      <c r="B22" s="12" t="s">
        <v>90</v>
      </c>
      <c r="C22" s="61" t="s">
        <v>98</v>
      </c>
      <c r="D22" s="61" t="s">
        <v>94</v>
      </c>
      <c r="E22" s="61" t="s">
        <v>94</v>
      </c>
      <c r="F22" s="61" t="s">
        <v>94</v>
      </c>
      <c r="G22" s="61" t="s">
        <v>94</v>
      </c>
      <c r="H22" s="61" t="s">
        <v>94</v>
      </c>
      <c r="I22" s="61" t="s">
        <v>94</v>
      </c>
      <c r="J22" s="61" t="s">
        <v>94</v>
      </c>
      <c r="K22" s="61" t="s">
        <v>94</v>
      </c>
      <c r="L22" s="61" t="s">
        <v>94</v>
      </c>
      <c r="M22" s="61" t="s">
        <v>94</v>
      </c>
      <c r="N22" s="61" t="s">
        <v>94</v>
      </c>
      <c r="O22" s="61" t="s">
        <v>94</v>
      </c>
      <c r="P22" s="61" t="s">
        <v>94</v>
      </c>
    </row>
    <row r="23" spans="1:17" s="7" customFormat="1" ht="63" x14ac:dyDescent="0.25">
      <c r="A23" s="60" t="s">
        <v>73</v>
      </c>
      <c r="B23" s="13" t="s">
        <v>60</v>
      </c>
      <c r="C23" s="61"/>
      <c r="D23" s="61" t="s">
        <v>71</v>
      </c>
      <c r="E23" s="61"/>
      <c r="F23" s="61" t="s">
        <v>57</v>
      </c>
      <c r="G23" s="14" t="s">
        <v>27</v>
      </c>
      <c r="H23" s="8"/>
      <c r="I23" s="9"/>
      <c r="J23" s="61">
        <v>110</v>
      </c>
      <c r="K23" s="61" t="s">
        <v>21</v>
      </c>
      <c r="L23" s="61">
        <v>4</v>
      </c>
      <c r="M23" s="61" t="s">
        <v>125</v>
      </c>
      <c r="N23" s="69" t="s">
        <v>126</v>
      </c>
      <c r="O23" s="70">
        <v>16543</v>
      </c>
      <c r="P23" s="71">
        <f>O23*4*1.06</f>
        <v>70142.320000000007</v>
      </c>
    </row>
    <row r="24" spans="1:17" s="7" customFormat="1" ht="63" x14ac:dyDescent="0.25">
      <c r="A24" s="60" t="s">
        <v>74</v>
      </c>
      <c r="B24" s="13" t="s">
        <v>61</v>
      </c>
      <c r="C24" s="61"/>
      <c r="D24" s="61" t="s">
        <v>21</v>
      </c>
      <c r="E24" s="61"/>
      <c r="F24" s="61" t="s">
        <v>57</v>
      </c>
      <c r="G24" s="14" t="s">
        <v>27</v>
      </c>
      <c r="H24" s="8"/>
      <c r="I24" s="9"/>
      <c r="J24" s="61" t="s">
        <v>94</v>
      </c>
      <c r="K24" s="61" t="s">
        <v>21</v>
      </c>
      <c r="L24" s="61" t="s">
        <v>94</v>
      </c>
      <c r="M24" s="61" t="s">
        <v>127</v>
      </c>
      <c r="N24" s="14" t="s">
        <v>128</v>
      </c>
      <c r="O24" s="61" t="s">
        <v>94</v>
      </c>
      <c r="P24" s="61" t="s">
        <v>94</v>
      </c>
    </row>
    <row r="25" spans="1:17" s="7" customFormat="1" ht="15" customHeight="1" x14ac:dyDescent="0.25">
      <c r="A25" s="55"/>
      <c r="B25" s="13" t="s">
        <v>1</v>
      </c>
      <c r="C25" s="61"/>
      <c r="D25" s="61"/>
      <c r="E25" s="61"/>
      <c r="F25" s="61"/>
      <c r="G25" s="14"/>
      <c r="H25" s="8"/>
      <c r="I25" s="9"/>
      <c r="J25" s="61"/>
      <c r="K25" s="61"/>
      <c r="L25" s="61"/>
      <c r="M25" s="61"/>
      <c r="N25" s="14"/>
      <c r="O25" s="8"/>
      <c r="P25" s="9"/>
    </row>
    <row r="26" spans="1:17" s="17" customFormat="1" ht="47.25" x14ac:dyDescent="0.25">
      <c r="A26" s="56">
        <v>2</v>
      </c>
      <c r="B26" s="12" t="s">
        <v>22</v>
      </c>
      <c r="C26" s="61" t="s">
        <v>94</v>
      </c>
      <c r="D26" s="61" t="s">
        <v>94</v>
      </c>
      <c r="E26" s="61" t="s">
        <v>94</v>
      </c>
      <c r="F26" s="61" t="s">
        <v>94</v>
      </c>
      <c r="G26" s="61" t="s">
        <v>94</v>
      </c>
      <c r="H26" s="61" t="s">
        <v>94</v>
      </c>
      <c r="I26" s="61" t="s">
        <v>94</v>
      </c>
      <c r="J26" s="61" t="s">
        <v>129</v>
      </c>
      <c r="K26" s="61" t="s">
        <v>130</v>
      </c>
      <c r="L26" s="61">
        <v>2</v>
      </c>
      <c r="M26" s="61" t="s">
        <v>131</v>
      </c>
      <c r="N26" s="72" t="s">
        <v>132</v>
      </c>
      <c r="O26" s="65">
        <v>23512</v>
      </c>
      <c r="P26" s="61">
        <f>O26*L26*1.06</f>
        <v>49845.440000000002</v>
      </c>
    </row>
    <row r="27" spans="1:17" s="17" customFormat="1" ht="46.5" customHeight="1" x14ac:dyDescent="0.25">
      <c r="A27" s="56" t="s">
        <v>75</v>
      </c>
      <c r="B27" s="13" t="s">
        <v>58</v>
      </c>
      <c r="C27" s="61"/>
      <c r="D27" s="73" t="s">
        <v>99</v>
      </c>
      <c r="E27" s="61"/>
      <c r="F27" s="61" t="s">
        <v>57</v>
      </c>
      <c r="G27" s="14" t="s">
        <v>26</v>
      </c>
      <c r="H27" s="19"/>
      <c r="I27" s="16"/>
      <c r="J27" s="61"/>
      <c r="K27" s="73" t="s">
        <v>99</v>
      </c>
      <c r="L27" s="61"/>
      <c r="M27" s="61" t="s">
        <v>57</v>
      </c>
      <c r="N27" s="14" t="s">
        <v>26</v>
      </c>
      <c r="O27" s="19"/>
      <c r="P27" s="16"/>
    </row>
    <row r="28" spans="1:17" s="17" customFormat="1" ht="49.5" customHeight="1" x14ac:dyDescent="0.25">
      <c r="A28" s="56" t="s">
        <v>76</v>
      </c>
      <c r="B28" s="13" t="s">
        <v>59</v>
      </c>
      <c r="C28" s="61"/>
      <c r="D28" s="73" t="s">
        <v>99</v>
      </c>
      <c r="E28" s="61"/>
      <c r="F28" s="61" t="s">
        <v>57</v>
      </c>
      <c r="G28" s="14" t="s">
        <v>26</v>
      </c>
      <c r="H28" s="19"/>
      <c r="I28" s="16"/>
      <c r="J28" s="61"/>
      <c r="K28" s="73" t="s">
        <v>99</v>
      </c>
      <c r="L28" s="61"/>
      <c r="M28" s="61" t="s">
        <v>57</v>
      </c>
      <c r="N28" s="14" t="s">
        <v>26</v>
      </c>
      <c r="O28" s="19"/>
      <c r="P28" s="16"/>
    </row>
    <row r="29" spans="1:17" s="17" customFormat="1" ht="16.5" customHeight="1" x14ac:dyDescent="0.25">
      <c r="A29" s="56"/>
      <c r="B29" s="13" t="s">
        <v>1</v>
      </c>
      <c r="C29" s="61"/>
      <c r="D29" s="73"/>
      <c r="E29" s="61"/>
      <c r="F29" s="61"/>
      <c r="G29" s="14"/>
      <c r="H29" s="19"/>
      <c r="I29" s="16"/>
      <c r="J29" s="61"/>
      <c r="K29" s="73"/>
      <c r="L29" s="61"/>
      <c r="M29" s="61"/>
      <c r="N29" s="14"/>
      <c r="O29" s="19"/>
      <c r="P29" s="16"/>
    </row>
    <row r="30" spans="1:17" s="17" customFormat="1" ht="47.25" x14ac:dyDescent="0.25">
      <c r="A30" s="56" t="s">
        <v>77</v>
      </c>
      <c r="B30" s="13" t="s">
        <v>103</v>
      </c>
      <c r="C30" s="61" t="s">
        <v>94</v>
      </c>
      <c r="D30" s="61" t="s">
        <v>94</v>
      </c>
      <c r="E30" s="61" t="s">
        <v>94</v>
      </c>
      <c r="F30" s="61" t="s">
        <v>94</v>
      </c>
      <c r="G30" s="61" t="s">
        <v>94</v>
      </c>
      <c r="H30" s="61" t="s">
        <v>94</v>
      </c>
      <c r="I30" s="61" t="s">
        <v>94</v>
      </c>
      <c r="J30" s="61"/>
      <c r="K30" s="61" t="s">
        <v>133</v>
      </c>
      <c r="L30" s="61">
        <v>2</v>
      </c>
      <c r="M30" s="61" t="s">
        <v>131</v>
      </c>
      <c r="N30" s="69" t="s">
        <v>134</v>
      </c>
      <c r="O30" s="74">
        <v>15378</v>
      </c>
      <c r="P30" s="71">
        <f>O30*L30*1.06</f>
        <v>32601.360000000001</v>
      </c>
    </row>
    <row r="31" spans="1:17" s="17" customFormat="1" ht="31.5" x14ac:dyDescent="0.25">
      <c r="A31" s="56" t="s">
        <v>79</v>
      </c>
      <c r="B31" s="13" t="s">
        <v>62</v>
      </c>
      <c r="C31" s="61"/>
      <c r="D31" s="61" t="s">
        <v>25</v>
      </c>
      <c r="E31" s="61"/>
      <c r="F31" s="61" t="s">
        <v>16</v>
      </c>
      <c r="G31" s="15" t="s">
        <v>28</v>
      </c>
      <c r="H31" s="19"/>
      <c r="I31" s="16"/>
      <c r="J31" s="61"/>
      <c r="K31" s="61" t="s">
        <v>25</v>
      </c>
      <c r="L31" s="61"/>
      <c r="M31" s="61" t="s">
        <v>16</v>
      </c>
      <c r="N31" s="15" t="s">
        <v>28</v>
      </c>
      <c r="O31" s="19"/>
      <c r="P31" s="16"/>
    </row>
    <row r="32" spans="1:17" s="17" customFormat="1" ht="31.5" x14ac:dyDescent="0.25">
      <c r="A32" s="56" t="s">
        <v>80</v>
      </c>
      <c r="B32" s="13" t="s">
        <v>63</v>
      </c>
      <c r="C32" s="61"/>
      <c r="D32" s="61" t="s">
        <v>25</v>
      </c>
      <c r="E32" s="61"/>
      <c r="F32" s="61" t="s">
        <v>16</v>
      </c>
      <c r="G32" s="15" t="s">
        <v>28</v>
      </c>
      <c r="H32" s="19"/>
      <c r="I32" s="16"/>
      <c r="J32" s="61"/>
      <c r="K32" s="61" t="s">
        <v>25</v>
      </c>
      <c r="L32" s="61"/>
      <c r="M32" s="61" t="s">
        <v>16</v>
      </c>
      <c r="N32" s="15" t="s">
        <v>28</v>
      </c>
      <c r="O32" s="19"/>
      <c r="P32" s="16"/>
    </row>
    <row r="33" spans="1:16" s="17" customFormat="1" ht="14.25" customHeight="1" x14ac:dyDescent="0.25">
      <c r="A33" s="56"/>
      <c r="B33" s="13" t="s">
        <v>1</v>
      </c>
      <c r="C33" s="61"/>
      <c r="D33" s="61"/>
      <c r="E33" s="61"/>
      <c r="F33" s="61"/>
      <c r="G33" s="15"/>
      <c r="H33" s="19"/>
      <c r="I33" s="16"/>
      <c r="J33" s="61"/>
      <c r="K33" s="61"/>
      <c r="L33" s="61"/>
      <c r="M33" s="61"/>
      <c r="N33" s="15"/>
      <c r="O33" s="19"/>
      <c r="P33" s="16"/>
    </row>
    <row r="34" spans="1:16" s="17" customFormat="1" ht="33" customHeight="1" x14ac:dyDescent="0.25">
      <c r="A34" s="56" t="s">
        <v>78</v>
      </c>
      <c r="B34" s="13" t="s">
        <v>104</v>
      </c>
      <c r="C34" s="61" t="s">
        <v>94</v>
      </c>
      <c r="D34" s="61" t="s">
        <v>94</v>
      </c>
      <c r="E34" s="61" t="s">
        <v>94</v>
      </c>
      <c r="F34" s="61" t="s">
        <v>94</v>
      </c>
      <c r="G34" s="61" t="s">
        <v>94</v>
      </c>
      <c r="H34" s="61" t="s">
        <v>94</v>
      </c>
      <c r="I34" s="61" t="s">
        <v>94</v>
      </c>
      <c r="J34" s="61" t="s">
        <v>94</v>
      </c>
      <c r="K34" s="61" t="s">
        <v>94</v>
      </c>
      <c r="L34" s="61" t="s">
        <v>94</v>
      </c>
      <c r="M34" s="61" t="s">
        <v>94</v>
      </c>
      <c r="N34" s="61" t="s">
        <v>94</v>
      </c>
      <c r="O34" s="61" t="s">
        <v>94</v>
      </c>
      <c r="P34" s="61" t="s">
        <v>94</v>
      </c>
    </row>
    <row r="35" spans="1:16" s="17" customFormat="1" ht="34.5" customHeight="1" x14ac:dyDescent="0.25">
      <c r="A35" s="56" t="s">
        <v>81</v>
      </c>
      <c r="B35" s="13" t="s">
        <v>64</v>
      </c>
      <c r="C35" s="18"/>
      <c r="D35" s="61" t="s">
        <v>100</v>
      </c>
      <c r="E35" s="19"/>
      <c r="F35" s="61" t="s">
        <v>9</v>
      </c>
      <c r="G35" s="15" t="s">
        <v>29</v>
      </c>
      <c r="H35" s="19"/>
      <c r="I35" s="16"/>
      <c r="J35" s="18"/>
      <c r="K35" s="61" t="s">
        <v>100</v>
      </c>
      <c r="L35" s="19"/>
      <c r="M35" s="61" t="s">
        <v>9</v>
      </c>
      <c r="N35" s="15" t="s">
        <v>29</v>
      </c>
      <c r="O35" s="19"/>
      <c r="P35" s="16"/>
    </row>
    <row r="36" spans="1:16" s="17" customFormat="1" ht="41.25" customHeight="1" x14ac:dyDescent="0.25">
      <c r="A36" s="56" t="s">
        <v>82</v>
      </c>
      <c r="B36" s="13" t="s">
        <v>65</v>
      </c>
      <c r="C36" s="18"/>
      <c r="D36" s="61" t="s">
        <v>100</v>
      </c>
      <c r="E36" s="19"/>
      <c r="F36" s="61" t="s">
        <v>9</v>
      </c>
      <c r="G36" s="15" t="s">
        <v>29</v>
      </c>
      <c r="H36" s="19"/>
      <c r="I36" s="16"/>
      <c r="J36" s="18"/>
      <c r="K36" s="61" t="s">
        <v>100</v>
      </c>
      <c r="L36" s="19"/>
      <c r="M36" s="61" t="s">
        <v>9</v>
      </c>
      <c r="N36" s="15" t="s">
        <v>29</v>
      </c>
      <c r="O36" s="19"/>
      <c r="P36" s="16"/>
    </row>
    <row r="37" spans="1:16" s="17" customFormat="1" x14ac:dyDescent="0.25">
      <c r="A37" s="56"/>
      <c r="B37" s="13" t="s">
        <v>1</v>
      </c>
      <c r="C37" s="18"/>
      <c r="D37" s="61"/>
      <c r="E37" s="19"/>
      <c r="F37" s="61"/>
      <c r="G37" s="15"/>
      <c r="H37" s="19"/>
      <c r="I37" s="16"/>
      <c r="J37" s="18"/>
      <c r="K37" s="61"/>
      <c r="L37" s="19"/>
      <c r="M37" s="61"/>
      <c r="N37" s="15"/>
      <c r="O37" s="19"/>
      <c r="P37" s="16"/>
    </row>
    <row r="38" spans="1:16" s="17" customFormat="1" ht="47.25" x14ac:dyDescent="0.25">
      <c r="A38" s="56">
        <v>4</v>
      </c>
      <c r="B38" s="13" t="s">
        <v>4</v>
      </c>
      <c r="C38" s="61"/>
      <c r="D38" s="61" t="s">
        <v>67</v>
      </c>
      <c r="E38" s="20" t="s">
        <v>83</v>
      </c>
      <c r="F38" s="20" t="s">
        <v>24</v>
      </c>
      <c r="G38" s="15" t="s">
        <v>30</v>
      </c>
      <c r="H38" s="19"/>
      <c r="I38" s="16"/>
      <c r="J38" s="61"/>
      <c r="K38" s="61" t="s">
        <v>67</v>
      </c>
      <c r="L38" s="20" t="s">
        <v>83</v>
      </c>
      <c r="M38" s="20" t="s">
        <v>24</v>
      </c>
      <c r="N38" s="69" t="s">
        <v>135</v>
      </c>
      <c r="O38" s="75">
        <v>4.5979999999999999</v>
      </c>
      <c r="P38" s="71">
        <f>O38*15800*1.06</f>
        <v>77007.304000000004</v>
      </c>
    </row>
    <row r="39" spans="1:16" s="17" customFormat="1" ht="47.25" x14ac:dyDescent="0.25">
      <c r="A39" s="56">
        <v>5</v>
      </c>
      <c r="B39" s="13" t="s">
        <v>70</v>
      </c>
      <c r="C39" s="61"/>
      <c r="D39" s="61" t="s">
        <v>94</v>
      </c>
      <c r="E39" s="20" t="s">
        <v>84</v>
      </c>
      <c r="F39" s="20" t="s">
        <v>24</v>
      </c>
      <c r="G39" s="15" t="s">
        <v>31</v>
      </c>
      <c r="H39" s="1" t="s">
        <v>94</v>
      </c>
      <c r="I39" s="1" t="s">
        <v>94</v>
      </c>
      <c r="J39" s="61"/>
      <c r="K39" s="61" t="s">
        <v>94</v>
      </c>
      <c r="L39" s="20" t="s">
        <v>84</v>
      </c>
      <c r="M39" s="20" t="s">
        <v>24</v>
      </c>
      <c r="N39" s="15" t="s">
        <v>31</v>
      </c>
      <c r="O39" s="1" t="s">
        <v>94</v>
      </c>
      <c r="P39" s="1" t="s">
        <v>94</v>
      </c>
    </row>
    <row r="40" spans="1:16" s="17" customFormat="1" ht="63" x14ac:dyDescent="0.25">
      <c r="A40" s="56" t="s">
        <v>85</v>
      </c>
      <c r="B40" s="13" t="s">
        <v>60</v>
      </c>
      <c r="C40" s="61"/>
      <c r="D40" s="61" t="s">
        <v>94</v>
      </c>
      <c r="E40" s="20"/>
      <c r="F40" s="20" t="s">
        <v>24</v>
      </c>
      <c r="G40" s="15" t="s">
        <v>31</v>
      </c>
      <c r="H40" s="1" t="s">
        <v>94</v>
      </c>
      <c r="I40" s="1" t="s">
        <v>94</v>
      </c>
      <c r="J40" s="61"/>
      <c r="K40" s="61" t="s">
        <v>94</v>
      </c>
      <c r="L40" s="20"/>
      <c r="M40" s="20" t="s">
        <v>24</v>
      </c>
      <c r="N40" s="15" t="s">
        <v>31</v>
      </c>
      <c r="O40" s="1" t="s">
        <v>94</v>
      </c>
      <c r="P40" s="1" t="s">
        <v>94</v>
      </c>
    </row>
    <row r="41" spans="1:16" s="17" customFormat="1" ht="63" x14ac:dyDescent="0.25">
      <c r="A41" s="56" t="s">
        <v>86</v>
      </c>
      <c r="B41" s="13" t="s">
        <v>61</v>
      </c>
      <c r="C41" s="61"/>
      <c r="D41" s="61" t="s">
        <v>94</v>
      </c>
      <c r="E41" s="20"/>
      <c r="F41" s="20" t="s">
        <v>24</v>
      </c>
      <c r="G41" s="15" t="s">
        <v>31</v>
      </c>
      <c r="H41" s="1" t="s">
        <v>94</v>
      </c>
      <c r="I41" s="1" t="s">
        <v>94</v>
      </c>
      <c r="J41" s="61"/>
      <c r="K41" s="61" t="s">
        <v>94</v>
      </c>
      <c r="L41" s="20"/>
      <c r="M41" s="20" t="s">
        <v>24</v>
      </c>
      <c r="N41" s="15" t="s">
        <v>31</v>
      </c>
      <c r="O41" s="1" t="s">
        <v>94</v>
      </c>
      <c r="P41" s="1" t="s">
        <v>94</v>
      </c>
    </row>
    <row r="42" spans="1:16" s="17" customFormat="1" ht="18.75" x14ac:dyDescent="0.25">
      <c r="A42" s="56" t="s">
        <v>1</v>
      </c>
      <c r="B42" s="13" t="s">
        <v>1</v>
      </c>
      <c r="C42" s="61"/>
      <c r="D42" s="61" t="s">
        <v>94</v>
      </c>
      <c r="E42" s="20"/>
      <c r="F42" s="20" t="s">
        <v>24</v>
      </c>
      <c r="G42" s="15" t="s">
        <v>31</v>
      </c>
      <c r="H42" s="1" t="s">
        <v>94</v>
      </c>
      <c r="I42" s="1" t="s">
        <v>94</v>
      </c>
      <c r="J42" s="61"/>
      <c r="K42" s="61" t="s">
        <v>94</v>
      </c>
      <c r="L42" s="20"/>
      <c r="M42" s="20" t="s">
        <v>24</v>
      </c>
      <c r="N42" s="15" t="s">
        <v>31</v>
      </c>
      <c r="O42" s="1" t="s">
        <v>94</v>
      </c>
      <c r="P42" s="1" t="s">
        <v>94</v>
      </c>
    </row>
    <row r="43" spans="1:16" s="17" customFormat="1" ht="18.75" x14ac:dyDescent="0.25">
      <c r="A43" s="56" t="s">
        <v>87</v>
      </c>
      <c r="B43" s="13" t="s">
        <v>58</v>
      </c>
      <c r="C43" s="61"/>
      <c r="D43" s="61" t="s">
        <v>94</v>
      </c>
      <c r="E43" s="20"/>
      <c r="F43" s="20" t="s">
        <v>24</v>
      </c>
      <c r="G43" s="15" t="s">
        <v>31</v>
      </c>
      <c r="H43" s="1" t="s">
        <v>94</v>
      </c>
      <c r="I43" s="1" t="s">
        <v>94</v>
      </c>
      <c r="J43" s="61"/>
      <c r="K43" s="61" t="s">
        <v>94</v>
      </c>
      <c r="L43" s="20"/>
      <c r="M43" s="20" t="s">
        <v>24</v>
      </c>
      <c r="N43" s="15" t="s">
        <v>31</v>
      </c>
      <c r="O43" s="1" t="s">
        <v>94</v>
      </c>
      <c r="P43" s="1" t="s">
        <v>94</v>
      </c>
    </row>
    <row r="44" spans="1:16" s="17" customFormat="1" ht="18.75" x14ac:dyDescent="0.25">
      <c r="A44" s="56" t="s">
        <v>87</v>
      </c>
      <c r="B44" s="13" t="s">
        <v>59</v>
      </c>
      <c r="C44" s="61"/>
      <c r="D44" s="61" t="s">
        <v>94</v>
      </c>
      <c r="E44" s="20"/>
      <c r="F44" s="20" t="s">
        <v>24</v>
      </c>
      <c r="G44" s="15" t="s">
        <v>31</v>
      </c>
      <c r="H44" s="1" t="s">
        <v>94</v>
      </c>
      <c r="I44" s="1" t="s">
        <v>94</v>
      </c>
      <c r="J44" s="61"/>
      <c r="K44" s="61" t="s">
        <v>94</v>
      </c>
      <c r="L44" s="20"/>
      <c r="M44" s="20" t="s">
        <v>24</v>
      </c>
      <c r="N44" s="15" t="s">
        <v>31</v>
      </c>
      <c r="O44" s="1" t="s">
        <v>94</v>
      </c>
      <c r="P44" s="1" t="s">
        <v>94</v>
      </c>
    </row>
    <row r="45" spans="1:16" s="17" customFormat="1" ht="18.75" x14ac:dyDescent="0.25">
      <c r="A45" s="56"/>
      <c r="B45" s="13" t="s">
        <v>1</v>
      </c>
      <c r="C45" s="61"/>
      <c r="D45" s="61" t="s">
        <v>94</v>
      </c>
      <c r="E45" s="20"/>
      <c r="F45" s="20" t="s">
        <v>24</v>
      </c>
      <c r="G45" s="15" t="s">
        <v>31</v>
      </c>
      <c r="H45" s="1" t="s">
        <v>94</v>
      </c>
      <c r="I45" s="1" t="s">
        <v>94</v>
      </c>
      <c r="J45" s="61"/>
      <c r="K45" s="61" t="s">
        <v>94</v>
      </c>
      <c r="L45" s="20"/>
      <c r="M45" s="20" t="s">
        <v>24</v>
      </c>
      <c r="N45" s="15" t="s">
        <v>31</v>
      </c>
      <c r="O45" s="1" t="s">
        <v>94</v>
      </c>
      <c r="P45" s="1" t="s">
        <v>94</v>
      </c>
    </row>
    <row r="46" spans="1:16" s="17" customFormat="1" ht="18.75" x14ac:dyDescent="0.25">
      <c r="A46" s="56" t="s">
        <v>87</v>
      </c>
      <c r="B46" s="13" t="s">
        <v>62</v>
      </c>
      <c r="C46" s="61"/>
      <c r="D46" s="61" t="s">
        <v>94</v>
      </c>
      <c r="E46" s="20"/>
      <c r="F46" s="20" t="s">
        <v>24</v>
      </c>
      <c r="G46" s="15" t="s">
        <v>31</v>
      </c>
      <c r="H46" s="1" t="s">
        <v>94</v>
      </c>
      <c r="I46" s="1" t="s">
        <v>94</v>
      </c>
      <c r="J46" s="61"/>
      <c r="K46" s="61" t="s">
        <v>94</v>
      </c>
      <c r="L46" s="20"/>
      <c r="M46" s="20" t="s">
        <v>24</v>
      </c>
      <c r="N46" s="15" t="s">
        <v>31</v>
      </c>
      <c r="O46" s="1" t="s">
        <v>94</v>
      </c>
      <c r="P46" s="1" t="s">
        <v>94</v>
      </c>
    </row>
    <row r="47" spans="1:16" s="17" customFormat="1" ht="18.75" x14ac:dyDescent="0.25">
      <c r="A47" s="56" t="s">
        <v>87</v>
      </c>
      <c r="B47" s="13" t="s">
        <v>63</v>
      </c>
      <c r="C47" s="61"/>
      <c r="D47" s="61" t="s">
        <v>94</v>
      </c>
      <c r="E47" s="20"/>
      <c r="F47" s="20" t="s">
        <v>24</v>
      </c>
      <c r="G47" s="15" t="s">
        <v>31</v>
      </c>
      <c r="H47" s="1" t="s">
        <v>94</v>
      </c>
      <c r="I47" s="1" t="s">
        <v>94</v>
      </c>
      <c r="J47" s="61"/>
      <c r="K47" s="61" t="s">
        <v>94</v>
      </c>
      <c r="L47" s="20"/>
      <c r="M47" s="20" t="s">
        <v>24</v>
      </c>
      <c r="N47" s="15" t="s">
        <v>31</v>
      </c>
      <c r="O47" s="1" t="s">
        <v>94</v>
      </c>
      <c r="P47" s="1" t="s">
        <v>94</v>
      </c>
    </row>
    <row r="48" spans="1:16" s="17" customFormat="1" ht="18.75" x14ac:dyDescent="0.25">
      <c r="A48" s="56"/>
      <c r="B48" s="13" t="s">
        <v>1</v>
      </c>
      <c r="C48" s="61"/>
      <c r="D48" s="61" t="s">
        <v>94</v>
      </c>
      <c r="E48" s="20"/>
      <c r="F48" s="20" t="s">
        <v>24</v>
      </c>
      <c r="G48" s="15" t="s">
        <v>31</v>
      </c>
      <c r="H48" s="1" t="s">
        <v>94</v>
      </c>
      <c r="I48" s="1" t="s">
        <v>94</v>
      </c>
      <c r="J48" s="61"/>
      <c r="K48" s="61" t="s">
        <v>94</v>
      </c>
      <c r="L48" s="20"/>
      <c r="M48" s="20" t="s">
        <v>24</v>
      </c>
      <c r="N48" s="15" t="s">
        <v>31</v>
      </c>
      <c r="O48" s="1" t="s">
        <v>94</v>
      </c>
      <c r="P48" s="1" t="s">
        <v>94</v>
      </c>
    </row>
    <row r="49" spans="1:16" s="17" customFormat="1" ht="90" customHeight="1" x14ac:dyDescent="0.25">
      <c r="A49" s="56" t="s">
        <v>87</v>
      </c>
      <c r="B49" s="13" t="s">
        <v>91</v>
      </c>
      <c r="C49" s="61"/>
      <c r="D49" s="61" t="s">
        <v>89</v>
      </c>
      <c r="E49" s="20"/>
      <c r="F49" s="20" t="s">
        <v>24</v>
      </c>
      <c r="G49" s="15" t="s">
        <v>31</v>
      </c>
      <c r="H49" s="1" t="s">
        <v>94</v>
      </c>
      <c r="I49" s="1" t="s">
        <v>94</v>
      </c>
      <c r="J49" s="61"/>
      <c r="K49" s="61" t="s">
        <v>89</v>
      </c>
      <c r="L49" s="20"/>
      <c r="M49" s="20" t="s">
        <v>24</v>
      </c>
      <c r="N49" s="15" t="s">
        <v>31</v>
      </c>
      <c r="O49" s="1" t="s">
        <v>94</v>
      </c>
      <c r="P49" s="1" t="s">
        <v>94</v>
      </c>
    </row>
    <row r="50" spans="1:16" s="17" customFormat="1" ht="31.5" x14ac:dyDescent="0.25">
      <c r="A50" s="56" t="s">
        <v>87</v>
      </c>
      <c r="B50" s="13" t="s">
        <v>72</v>
      </c>
      <c r="C50" s="61"/>
      <c r="D50" s="61" t="s">
        <v>88</v>
      </c>
      <c r="E50" s="20"/>
      <c r="F50" s="20" t="s">
        <v>24</v>
      </c>
      <c r="G50" s="15" t="s">
        <v>31</v>
      </c>
      <c r="H50" s="1" t="s">
        <v>94</v>
      </c>
      <c r="I50" s="1" t="s">
        <v>94</v>
      </c>
      <c r="J50" s="61"/>
      <c r="K50" s="61" t="s">
        <v>88</v>
      </c>
      <c r="L50" s="20"/>
      <c r="M50" s="20" t="s">
        <v>24</v>
      </c>
      <c r="N50" s="15" t="s">
        <v>31</v>
      </c>
      <c r="O50" s="1" t="s">
        <v>94</v>
      </c>
      <c r="P50" s="1" t="s">
        <v>94</v>
      </c>
    </row>
    <row r="51" spans="1:16" s="17" customFormat="1" ht="24.75" customHeight="1" x14ac:dyDescent="0.25">
      <c r="A51" s="56">
        <v>6</v>
      </c>
      <c r="B51" s="13" t="s">
        <v>5</v>
      </c>
      <c r="C51" s="61"/>
      <c r="D51" s="61" t="s">
        <v>17</v>
      </c>
      <c r="E51" s="61">
        <v>1</v>
      </c>
      <c r="F51" s="61" t="s">
        <v>16</v>
      </c>
      <c r="G51" s="15" t="s">
        <v>32</v>
      </c>
      <c r="H51" s="19"/>
      <c r="I51" s="16"/>
      <c r="J51" s="61"/>
      <c r="K51" s="61" t="s">
        <v>17</v>
      </c>
      <c r="L51" s="61">
        <v>1</v>
      </c>
      <c r="M51" s="61" t="s">
        <v>16</v>
      </c>
      <c r="N51" s="69" t="s">
        <v>136</v>
      </c>
      <c r="O51" s="70">
        <v>118497</v>
      </c>
      <c r="P51" s="76">
        <f>O51*1.06</f>
        <v>125606.82</v>
      </c>
    </row>
    <row r="52" spans="1:16" s="17" customFormat="1" x14ac:dyDescent="0.25">
      <c r="A52" s="56">
        <v>7</v>
      </c>
      <c r="B52" s="13" t="s">
        <v>6</v>
      </c>
      <c r="C52" s="61"/>
      <c r="D52" s="61" t="s">
        <v>14</v>
      </c>
      <c r="E52" s="61">
        <v>1</v>
      </c>
      <c r="F52" s="61" t="s">
        <v>16</v>
      </c>
      <c r="G52" s="15" t="s">
        <v>33</v>
      </c>
      <c r="H52" s="19"/>
      <c r="I52" s="16"/>
      <c r="J52" s="61"/>
      <c r="K52" s="61" t="s">
        <v>14</v>
      </c>
      <c r="L52" s="61">
        <v>1</v>
      </c>
      <c r="M52" s="61" t="s">
        <v>16</v>
      </c>
      <c r="N52" s="69" t="s">
        <v>137</v>
      </c>
      <c r="O52" s="74">
        <v>22384</v>
      </c>
      <c r="P52" s="77">
        <f>O52*1.06</f>
        <v>23727.040000000001</v>
      </c>
    </row>
    <row r="53" spans="1:16" s="17" customFormat="1" ht="45.75" customHeight="1" x14ac:dyDescent="0.25">
      <c r="A53" s="56"/>
      <c r="B53" s="48" t="s">
        <v>66</v>
      </c>
      <c r="C53" s="62" t="s">
        <v>94</v>
      </c>
      <c r="D53" s="62" t="s">
        <v>94</v>
      </c>
      <c r="E53" s="62" t="s">
        <v>94</v>
      </c>
      <c r="F53" s="62" t="s">
        <v>94</v>
      </c>
      <c r="G53" s="62" t="s">
        <v>94</v>
      </c>
      <c r="H53" s="62" t="s">
        <v>94</v>
      </c>
      <c r="I53" s="62"/>
      <c r="J53" s="62" t="s">
        <v>94</v>
      </c>
      <c r="K53" s="62" t="s">
        <v>94</v>
      </c>
      <c r="L53" s="62" t="s">
        <v>94</v>
      </c>
      <c r="M53" s="62" t="s">
        <v>94</v>
      </c>
      <c r="N53" s="62" t="s">
        <v>94</v>
      </c>
      <c r="O53" s="67">
        <f>O23+O26+O30+O51+O38+O52</f>
        <v>196318.598</v>
      </c>
      <c r="P53" s="67">
        <f>P23+P26+P30+P51+P38+P52</f>
        <v>378930.28399999999</v>
      </c>
    </row>
    <row r="54" spans="1:16" s="49" customFormat="1" ht="18.75" customHeight="1" x14ac:dyDescent="0.25">
      <c r="A54" s="161"/>
      <c r="B54" s="161"/>
      <c r="C54" s="161"/>
      <c r="D54" s="161"/>
      <c r="E54" s="161"/>
      <c r="F54" s="161"/>
      <c r="G54" s="161"/>
      <c r="H54" s="52"/>
      <c r="I54" s="31"/>
    </row>
    <row r="55" spans="1:16" s="49" customFormat="1" ht="41.25" customHeight="1" x14ac:dyDescent="0.25">
      <c r="A55" s="161"/>
      <c r="B55" s="161"/>
      <c r="C55" s="161"/>
      <c r="D55" s="161"/>
      <c r="E55" s="161"/>
      <c r="F55" s="161"/>
      <c r="G55" s="161"/>
      <c r="H55" s="52"/>
      <c r="I55" s="31"/>
    </row>
    <row r="56" spans="1:16" s="49" customFormat="1" ht="38.25" customHeight="1" x14ac:dyDescent="0.25">
      <c r="A56" s="161"/>
      <c r="B56" s="161"/>
      <c r="C56" s="161"/>
      <c r="D56" s="161"/>
      <c r="E56" s="161"/>
      <c r="F56" s="161"/>
      <c r="G56" s="161"/>
      <c r="H56" s="64"/>
      <c r="I56" s="31"/>
    </row>
    <row r="57" spans="1:16" s="49" customFormat="1" ht="18.75" customHeight="1" x14ac:dyDescent="0.25">
      <c r="A57" s="158"/>
      <c r="B57" s="158"/>
      <c r="C57" s="158"/>
      <c r="D57" s="158"/>
      <c r="E57" s="158"/>
      <c r="F57" s="158"/>
      <c r="G57" s="158"/>
      <c r="H57" s="52"/>
      <c r="I57" s="31"/>
    </row>
    <row r="58" spans="1:16" s="49" customFormat="1" ht="217.5" customHeight="1" x14ac:dyDescent="0.25">
      <c r="A58" s="155"/>
      <c r="B58" s="159"/>
      <c r="C58" s="159"/>
      <c r="D58" s="159"/>
      <c r="E58" s="159"/>
      <c r="F58" s="159"/>
      <c r="G58" s="159"/>
      <c r="H58" s="52"/>
      <c r="I58" s="31"/>
    </row>
    <row r="59" spans="1:16" ht="53.25" customHeight="1" x14ac:dyDescent="0.25">
      <c r="A59" s="155"/>
      <c r="B59" s="156"/>
      <c r="C59" s="156"/>
      <c r="D59" s="156"/>
      <c r="E59" s="156"/>
      <c r="F59" s="156"/>
      <c r="G59" s="156"/>
    </row>
    <row r="60" spans="1:16" x14ac:dyDescent="0.25">
      <c r="A60" s="157"/>
      <c r="B60" s="157"/>
      <c r="C60" s="157"/>
      <c r="D60" s="157"/>
      <c r="E60" s="157"/>
      <c r="F60" s="157"/>
      <c r="G60" s="157"/>
    </row>
    <row r="61" spans="1:16" x14ac:dyDescent="0.25">
      <c r="B61" s="64"/>
    </row>
    <row r="65" spans="2:2" x14ac:dyDescent="0.25">
      <c r="B65" s="64"/>
    </row>
  </sheetData>
  <mergeCells count="30"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  <mergeCell ref="A11:P11"/>
    <mergeCell ref="A12:P12"/>
    <mergeCell ref="A16:P16"/>
    <mergeCell ref="A17:A20"/>
    <mergeCell ref="B17:B20"/>
    <mergeCell ref="C17:I17"/>
    <mergeCell ref="J17:P17"/>
    <mergeCell ref="C18:I18"/>
    <mergeCell ref="J18:P18"/>
    <mergeCell ref="C19:F19"/>
    <mergeCell ref="A13:P13"/>
    <mergeCell ref="A14:P14"/>
    <mergeCell ref="A15:P15"/>
    <mergeCell ref="A9:P9"/>
    <mergeCell ref="A10:P10"/>
    <mergeCell ref="A4:P4"/>
    <mergeCell ref="A5:P5"/>
    <mergeCell ref="A6:P6"/>
    <mergeCell ref="A7:P7"/>
    <mergeCell ref="A8:P8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95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85" zoomScaleNormal="70" zoomScaleSheetLayoutView="85" workbookViewId="0">
      <selection activeCell="A11" sqref="A11:P11"/>
    </sheetView>
  </sheetViews>
  <sheetFormatPr defaultRowHeight="15.75" x14ac:dyDescent="0.25"/>
  <cols>
    <col min="1" max="1" width="8.625" style="5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38" t="s">
        <v>42</v>
      </c>
    </row>
    <row r="2" spans="1:33" ht="18.75" x14ac:dyDescent="0.3">
      <c r="P2" s="39" t="s">
        <v>40</v>
      </c>
    </row>
    <row r="3" spans="1:33" ht="18.75" x14ac:dyDescent="0.3">
      <c r="P3" s="39" t="s">
        <v>41</v>
      </c>
    </row>
    <row r="4" spans="1:33" ht="57" customHeight="1" x14ac:dyDescent="0.25">
      <c r="A4" s="140" t="s">
        <v>45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45"/>
      <c r="R4" s="45"/>
      <c r="S4" s="45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</row>
    <row r="5" spans="1:33" ht="18.75" x14ac:dyDescent="0.3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</row>
    <row r="6" spans="1:33" x14ac:dyDescent="0.25">
      <c r="A6" s="142" t="s">
        <v>168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</row>
    <row r="7" spans="1:33" x14ac:dyDescent="0.25">
      <c r="A7" s="143" t="s">
        <v>169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</row>
    <row r="8" spans="1:33" x14ac:dyDescent="0.25">
      <c r="A8" s="144" t="s">
        <v>176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</row>
    <row r="9" spans="1:33" x14ac:dyDescent="0.25">
      <c r="A9" s="162" t="s">
        <v>189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</row>
    <row r="10" spans="1:33" x14ac:dyDescent="0.25">
      <c r="A10" s="133" t="s">
        <v>193</v>
      </c>
      <c r="B10" s="133"/>
      <c r="C10" s="133"/>
      <c r="D10" s="133" t="s">
        <v>194</v>
      </c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</row>
    <row r="11" spans="1:33" x14ac:dyDescent="0.25">
      <c r="A11" s="145" t="s">
        <v>175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</row>
    <row r="12" spans="1:33" x14ac:dyDescent="0.25">
      <c r="A12" s="163" t="s">
        <v>170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</row>
    <row r="13" spans="1:33" x14ac:dyDescent="0.25">
      <c r="A13" s="154" t="s">
        <v>121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</row>
    <row r="14" spans="1:33" x14ac:dyDescent="0.25">
      <c r="A14" s="154" t="s">
        <v>173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</row>
    <row r="15" spans="1:33" ht="15.75" customHeight="1" x14ac:dyDescent="0.25">
      <c r="A15" s="146" t="s">
        <v>171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</row>
    <row r="16" spans="1:33" ht="38.25" customHeight="1" x14ac:dyDescent="0.25">
      <c r="A16" s="164" t="s">
        <v>138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</row>
    <row r="17" spans="1:17" ht="15" customHeight="1" x14ac:dyDescent="0.25">
      <c r="A17" s="148" t="s">
        <v>0</v>
      </c>
      <c r="B17" s="149" t="s">
        <v>2</v>
      </c>
      <c r="C17" s="150" t="s">
        <v>38</v>
      </c>
      <c r="D17" s="150"/>
      <c r="E17" s="150"/>
      <c r="F17" s="150"/>
      <c r="G17" s="150"/>
      <c r="H17" s="150"/>
      <c r="I17" s="150"/>
      <c r="J17" s="150" t="s">
        <v>39</v>
      </c>
      <c r="K17" s="150"/>
      <c r="L17" s="150"/>
      <c r="M17" s="150"/>
      <c r="N17" s="150"/>
      <c r="O17" s="150"/>
      <c r="P17" s="150"/>
      <c r="Q17" s="37"/>
    </row>
    <row r="18" spans="1:17" ht="41.25" customHeight="1" x14ac:dyDescent="0.25">
      <c r="A18" s="148"/>
      <c r="B18" s="149"/>
      <c r="C18" s="151" t="s">
        <v>174</v>
      </c>
      <c r="D18" s="152"/>
      <c r="E18" s="152"/>
      <c r="F18" s="152"/>
      <c r="G18" s="152"/>
      <c r="H18" s="152"/>
      <c r="I18" s="153"/>
      <c r="J18" s="151" t="s">
        <v>190</v>
      </c>
      <c r="K18" s="152"/>
      <c r="L18" s="152"/>
      <c r="M18" s="152"/>
      <c r="N18" s="152"/>
      <c r="O18" s="152"/>
      <c r="P18" s="153"/>
      <c r="Q18" s="37"/>
    </row>
    <row r="19" spans="1:17" ht="33.75" customHeight="1" x14ac:dyDescent="0.25">
      <c r="A19" s="148"/>
      <c r="B19" s="149"/>
      <c r="C19" s="149" t="s">
        <v>10</v>
      </c>
      <c r="D19" s="149"/>
      <c r="E19" s="149"/>
      <c r="F19" s="149"/>
      <c r="G19" s="149" t="s">
        <v>95</v>
      </c>
      <c r="H19" s="160"/>
      <c r="I19" s="160"/>
      <c r="J19" s="149" t="s">
        <v>10</v>
      </c>
      <c r="K19" s="149"/>
      <c r="L19" s="149"/>
      <c r="M19" s="149"/>
      <c r="N19" s="149" t="s">
        <v>95</v>
      </c>
      <c r="O19" s="160"/>
      <c r="P19" s="160"/>
    </row>
    <row r="20" spans="1:17" s="7" customFormat="1" ht="63" x14ac:dyDescent="0.25">
      <c r="A20" s="148"/>
      <c r="B20" s="149"/>
      <c r="C20" s="61" t="s">
        <v>23</v>
      </c>
      <c r="D20" s="61" t="s">
        <v>7</v>
      </c>
      <c r="E20" s="61" t="s">
        <v>92</v>
      </c>
      <c r="F20" s="61" t="s">
        <v>8</v>
      </c>
      <c r="G20" s="61" t="s">
        <v>11</v>
      </c>
      <c r="H20" s="61" t="s">
        <v>46</v>
      </c>
      <c r="I20" s="11" t="s">
        <v>47</v>
      </c>
      <c r="J20" s="61" t="s">
        <v>23</v>
      </c>
      <c r="K20" s="61" t="s">
        <v>7</v>
      </c>
      <c r="L20" s="61" t="s">
        <v>92</v>
      </c>
      <c r="M20" s="61" t="s">
        <v>8</v>
      </c>
      <c r="N20" s="61" t="s">
        <v>11</v>
      </c>
      <c r="O20" s="61" t="s">
        <v>48</v>
      </c>
      <c r="P20" s="11" t="s">
        <v>47</v>
      </c>
      <c r="Q20" s="10"/>
    </row>
    <row r="21" spans="1:17" s="10" customFormat="1" x14ac:dyDescent="0.25">
      <c r="A21" s="60">
        <v>1</v>
      </c>
      <c r="B21" s="61">
        <v>2</v>
      </c>
      <c r="C21" s="61">
        <v>3</v>
      </c>
      <c r="D21" s="61">
        <v>4</v>
      </c>
      <c r="E21" s="61">
        <v>5</v>
      </c>
      <c r="F21" s="61">
        <v>6</v>
      </c>
      <c r="G21" s="61">
        <v>7</v>
      </c>
      <c r="H21" s="61">
        <v>8</v>
      </c>
      <c r="I21" s="11">
        <v>9</v>
      </c>
      <c r="J21" s="61">
        <v>10</v>
      </c>
      <c r="K21" s="11">
        <v>11</v>
      </c>
      <c r="L21" s="61">
        <v>12</v>
      </c>
      <c r="M21" s="11">
        <v>13</v>
      </c>
      <c r="N21" s="61">
        <v>14</v>
      </c>
      <c r="O21" s="11">
        <v>15</v>
      </c>
      <c r="P21" s="61">
        <v>16</v>
      </c>
    </row>
    <row r="22" spans="1:17" s="7" customFormat="1" ht="47.25" x14ac:dyDescent="0.25">
      <c r="A22" s="60">
        <v>1</v>
      </c>
      <c r="B22" s="12" t="s">
        <v>90</v>
      </c>
      <c r="C22" s="61" t="s">
        <v>98</v>
      </c>
      <c r="D22" s="61" t="s">
        <v>94</v>
      </c>
      <c r="E22" s="61" t="s">
        <v>94</v>
      </c>
      <c r="F22" s="61" t="s">
        <v>94</v>
      </c>
      <c r="G22" s="61" t="s">
        <v>94</v>
      </c>
      <c r="H22" s="61" t="s">
        <v>94</v>
      </c>
      <c r="I22" s="61" t="s">
        <v>94</v>
      </c>
      <c r="J22" s="61" t="s">
        <v>94</v>
      </c>
      <c r="K22" s="61" t="s">
        <v>94</v>
      </c>
      <c r="L22" s="61" t="s">
        <v>94</v>
      </c>
      <c r="M22" s="61" t="s">
        <v>94</v>
      </c>
      <c r="N22" s="61" t="s">
        <v>94</v>
      </c>
      <c r="O22" s="61" t="s">
        <v>94</v>
      </c>
      <c r="P22" s="61" t="s">
        <v>94</v>
      </c>
    </row>
    <row r="23" spans="1:17" s="7" customFormat="1" ht="63" x14ac:dyDescent="0.25">
      <c r="A23" s="60" t="s">
        <v>73</v>
      </c>
      <c r="B23" s="13" t="s">
        <v>60</v>
      </c>
      <c r="C23" s="61"/>
      <c r="D23" s="61" t="s">
        <v>71</v>
      </c>
      <c r="E23" s="61"/>
      <c r="F23" s="61" t="s">
        <v>57</v>
      </c>
      <c r="G23" s="14" t="s">
        <v>27</v>
      </c>
      <c r="H23" s="8"/>
      <c r="I23" s="9"/>
      <c r="J23" s="61"/>
      <c r="K23" s="61" t="s">
        <v>21</v>
      </c>
      <c r="L23" s="61">
        <v>2</v>
      </c>
      <c r="M23" s="61" t="s">
        <v>57</v>
      </c>
      <c r="N23" s="78" t="s">
        <v>126</v>
      </c>
      <c r="O23" s="74"/>
      <c r="P23" s="77"/>
    </row>
    <row r="24" spans="1:17" s="7" customFormat="1" ht="63" x14ac:dyDescent="0.25">
      <c r="A24" s="60" t="s">
        <v>74</v>
      </c>
      <c r="B24" s="13" t="s">
        <v>61</v>
      </c>
      <c r="C24" s="61"/>
      <c r="D24" s="61" t="s">
        <v>21</v>
      </c>
      <c r="E24" s="61"/>
      <c r="F24" s="61" t="s">
        <v>57</v>
      </c>
      <c r="G24" s="14" t="s">
        <v>27</v>
      </c>
      <c r="H24" s="8"/>
      <c r="I24" s="9"/>
      <c r="J24" s="61"/>
      <c r="K24" s="61" t="s">
        <v>21</v>
      </c>
      <c r="L24" s="61"/>
      <c r="M24" s="61" t="s">
        <v>57</v>
      </c>
      <c r="N24" s="14" t="s">
        <v>27</v>
      </c>
      <c r="O24" s="8"/>
      <c r="P24" s="9"/>
    </row>
    <row r="25" spans="1:17" s="7" customFormat="1" ht="15" customHeight="1" x14ac:dyDescent="0.25">
      <c r="A25" s="55"/>
      <c r="B25" s="13" t="s">
        <v>1</v>
      </c>
      <c r="C25" s="61"/>
      <c r="D25" s="61"/>
      <c r="E25" s="61"/>
      <c r="F25" s="61"/>
      <c r="G25" s="14"/>
      <c r="H25" s="8"/>
      <c r="I25" s="9"/>
      <c r="J25" s="61"/>
      <c r="K25" s="61"/>
      <c r="L25" s="61"/>
      <c r="M25" s="61"/>
      <c r="N25" s="14"/>
      <c r="O25" s="8"/>
      <c r="P25" s="9"/>
    </row>
    <row r="26" spans="1:17" s="17" customFormat="1" ht="47.25" x14ac:dyDescent="0.25">
      <c r="A26" s="56">
        <v>2</v>
      </c>
      <c r="B26" s="12" t="s">
        <v>22</v>
      </c>
      <c r="C26" s="61" t="s">
        <v>94</v>
      </c>
      <c r="D26" s="61" t="s">
        <v>94</v>
      </c>
      <c r="E26" s="61" t="s">
        <v>94</v>
      </c>
      <c r="F26" s="61" t="s">
        <v>94</v>
      </c>
      <c r="G26" s="61" t="s">
        <v>94</v>
      </c>
      <c r="H26" s="61" t="s">
        <v>94</v>
      </c>
      <c r="I26" s="61" t="s">
        <v>94</v>
      </c>
      <c r="J26" s="61"/>
      <c r="K26" s="61"/>
      <c r="L26" s="61"/>
      <c r="M26" s="61" t="s">
        <v>94</v>
      </c>
      <c r="N26" s="78" t="s">
        <v>132</v>
      </c>
      <c r="O26" s="74"/>
      <c r="P26" s="77"/>
    </row>
    <row r="27" spans="1:17" s="17" customFormat="1" ht="46.5" customHeight="1" x14ac:dyDescent="0.25">
      <c r="A27" s="56" t="s">
        <v>75</v>
      </c>
      <c r="B27" s="13" t="s">
        <v>58</v>
      </c>
      <c r="C27" s="61"/>
      <c r="D27" s="73" t="s">
        <v>99</v>
      </c>
      <c r="E27" s="61"/>
      <c r="F27" s="61" t="s">
        <v>57</v>
      </c>
      <c r="G27" s="14" t="s">
        <v>26</v>
      </c>
      <c r="H27" s="19"/>
      <c r="I27" s="16"/>
      <c r="J27" s="61"/>
      <c r="K27" s="73" t="s">
        <v>99</v>
      </c>
      <c r="L27" s="61"/>
      <c r="M27" s="61" t="s">
        <v>57</v>
      </c>
      <c r="N27" s="14" t="s">
        <v>26</v>
      </c>
      <c r="O27" s="19"/>
      <c r="P27" s="16"/>
    </row>
    <row r="28" spans="1:17" s="17" customFormat="1" ht="49.5" customHeight="1" x14ac:dyDescent="0.25">
      <c r="A28" s="56" t="s">
        <v>76</v>
      </c>
      <c r="B28" s="13" t="s">
        <v>59</v>
      </c>
      <c r="C28" s="61"/>
      <c r="D28" s="73" t="s">
        <v>99</v>
      </c>
      <c r="E28" s="61"/>
      <c r="F28" s="61" t="s">
        <v>57</v>
      </c>
      <c r="G28" s="14" t="s">
        <v>26</v>
      </c>
      <c r="H28" s="19"/>
      <c r="I28" s="16"/>
      <c r="J28" s="61"/>
      <c r="K28" s="73" t="s">
        <v>99</v>
      </c>
      <c r="L28" s="61"/>
      <c r="M28" s="61" t="s">
        <v>57</v>
      </c>
      <c r="N28" s="14" t="s">
        <v>26</v>
      </c>
      <c r="O28" s="19"/>
      <c r="P28" s="16"/>
    </row>
    <row r="29" spans="1:17" s="17" customFormat="1" ht="16.5" customHeight="1" x14ac:dyDescent="0.25">
      <c r="A29" s="56"/>
      <c r="B29" s="13" t="s">
        <v>1</v>
      </c>
      <c r="C29" s="61"/>
      <c r="D29" s="73"/>
      <c r="E29" s="61"/>
      <c r="F29" s="61"/>
      <c r="G29" s="14"/>
      <c r="H29" s="19"/>
      <c r="I29" s="16"/>
      <c r="J29" s="61"/>
      <c r="K29" s="73"/>
      <c r="L29" s="61"/>
      <c r="M29" s="61"/>
      <c r="N29" s="14"/>
      <c r="O29" s="19"/>
      <c r="P29" s="16"/>
    </row>
    <row r="30" spans="1:17" s="17" customFormat="1" ht="47.25" x14ac:dyDescent="0.25">
      <c r="A30" s="56" t="s">
        <v>77</v>
      </c>
      <c r="B30" s="13" t="s">
        <v>103</v>
      </c>
      <c r="C30" s="61" t="s">
        <v>94</v>
      </c>
      <c r="D30" s="61" t="s">
        <v>94</v>
      </c>
      <c r="E30" s="61" t="s">
        <v>94</v>
      </c>
      <c r="F30" s="61" t="s">
        <v>94</v>
      </c>
      <c r="G30" s="61" t="s">
        <v>94</v>
      </c>
      <c r="H30" s="61" t="s">
        <v>94</v>
      </c>
      <c r="I30" s="61" t="s">
        <v>94</v>
      </c>
      <c r="J30" s="61" t="s">
        <v>94</v>
      </c>
      <c r="K30" s="61" t="s">
        <v>94</v>
      </c>
      <c r="L30" s="61" t="s">
        <v>94</v>
      </c>
      <c r="M30" s="61" t="s">
        <v>94</v>
      </c>
      <c r="N30" s="61" t="s">
        <v>94</v>
      </c>
      <c r="O30" s="61" t="s">
        <v>94</v>
      </c>
      <c r="P30" s="61" t="s">
        <v>94</v>
      </c>
    </row>
    <row r="31" spans="1:17" s="17" customFormat="1" ht="31.5" x14ac:dyDescent="0.25">
      <c r="A31" s="56" t="s">
        <v>79</v>
      </c>
      <c r="B31" s="13" t="s">
        <v>62</v>
      </c>
      <c r="C31" s="61"/>
      <c r="D31" s="61" t="s">
        <v>25</v>
      </c>
      <c r="E31" s="61"/>
      <c r="F31" s="61" t="s">
        <v>16</v>
      </c>
      <c r="G31" s="15" t="s">
        <v>28</v>
      </c>
      <c r="H31" s="19"/>
      <c r="I31" s="16"/>
      <c r="J31" s="61"/>
      <c r="K31" s="61"/>
      <c r="L31" s="61"/>
      <c r="M31" s="61" t="s">
        <v>16</v>
      </c>
      <c r="N31" s="78" t="s">
        <v>134</v>
      </c>
      <c r="O31" s="74"/>
      <c r="P31" s="71"/>
    </row>
    <row r="32" spans="1:17" s="17" customFormat="1" ht="31.5" x14ac:dyDescent="0.25">
      <c r="A32" s="56" t="s">
        <v>80</v>
      </c>
      <c r="B32" s="13" t="s">
        <v>63</v>
      </c>
      <c r="C32" s="61"/>
      <c r="D32" s="61" t="s">
        <v>25</v>
      </c>
      <c r="E32" s="61"/>
      <c r="F32" s="61" t="s">
        <v>16</v>
      </c>
      <c r="G32" s="15" t="s">
        <v>28</v>
      </c>
      <c r="H32" s="19"/>
      <c r="I32" s="16"/>
      <c r="J32" s="61"/>
      <c r="K32" s="61" t="s">
        <v>25</v>
      </c>
      <c r="L32" s="61"/>
      <c r="M32" s="61" t="s">
        <v>16</v>
      </c>
      <c r="N32" s="15" t="s">
        <v>28</v>
      </c>
      <c r="O32" s="19"/>
      <c r="P32" s="16"/>
    </row>
    <row r="33" spans="1:16" s="17" customFormat="1" ht="14.25" customHeight="1" x14ac:dyDescent="0.25">
      <c r="A33" s="56"/>
      <c r="B33" s="13" t="s">
        <v>1</v>
      </c>
      <c r="C33" s="61"/>
      <c r="D33" s="61"/>
      <c r="E33" s="61"/>
      <c r="F33" s="61"/>
      <c r="G33" s="15"/>
      <c r="H33" s="19"/>
      <c r="I33" s="16"/>
      <c r="J33" s="61"/>
      <c r="K33" s="61"/>
      <c r="L33" s="61"/>
      <c r="M33" s="61"/>
      <c r="N33" s="15"/>
      <c r="O33" s="19"/>
      <c r="P33" s="16"/>
    </row>
    <row r="34" spans="1:16" s="17" customFormat="1" ht="33" customHeight="1" x14ac:dyDescent="0.25">
      <c r="A34" s="56" t="s">
        <v>78</v>
      </c>
      <c r="B34" s="13" t="s">
        <v>104</v>
      </c>
      <c r="C34" s="61" t="s">
        <v>94</v>
      </c>
      <c r="D34" s="61" t="s">
        <v>94</v>
      </c>
      <c r="E34" s="61" t="s">
        <v>94</v>
      </c>
      <c r="F34" s="61" t="s">
        <v>94</v>
      </c>
      <c r="G34" s="61" t="s">
        <v>94</v>
      </c>
      <c r="H34" s="61" t="s">
        <v>94</v>
      </c>
      <c r="I34" s="61" t="s">
        <v>94</v>
      </c>
      <c r="J34" s="61" t="s">
        <v>94</v>
      </c>
      <c r="K34" s="61" t="s">
        <v>94</v>
      </c>
      <c r="L34" s="61" t="s">
        <v>94</v>
      </c>
      <c r="M34" s="61" t="s">
        <v>94</v>
      </c>
      <c r="N34" s="61" t="s">
        <v>94</v>
      </c>
      <c r="O34" s="61" t="s">
        <v>94</v>
      </c>
      <c r="P34" s="61" t="s">
        <v>94</v>
      </c>
    </row>
    <row r="35" spans="1:16" s="17" customFormat="1" ht="34.5" customHeight="1" x14ac:dyDescent="0.25">
      <c r="A35" s="56" t="s">
        <v>81</v>
      </c>
      <c r="B35" s="13" t="s">
        <v>64</v>
      </c>
      <c r="C35" s="18"/>
      <c r="D35" s="61" t="s">
        <v>100</v>
      </c>
      <c r="E35" s="19"/>
      <c r="F35" s="61" t="s">
        <v>9</v>
      </c>
      <c r="G35" s="15" t="s">
        <v>29</v>
      </c>
      <c r="H35" s="19"/>
      <c r="I35" s="16"/>
      <c r="J35" s="18"/>
      <c r="K35" s="61" t="s">
        <v>100</v>
      </c>
      <c r="L35" s="19"/>
      <c r="M35" s="61" t="s">
        <v>9</v>
      </c>
      <c r="N35" s="15" t="s">
        <v>29</v>
      </c>
      <c r="O35" s="19"/>
      <c r="P35" s="16"/>
    </row>
    <row r="36" spans="1:16" s="17" customFormat="1" ht="41.25" customHeight="1" x14ac:dyDescent="0.25">
      <c r="A36" s="56" t="s">
        <v>82</v>
      </c>
      <c r="B36" s="13" t="s">
        <v>65</v>
      </c>
      <c r="C36" s="18"/>
      <c r="D36" s="61" t="s">
        <v>100</v>
      </c>
      <c r="E36" s="19"/>
      <c r="F36" s="61" t="s">
        <v>9</v>
      </c>
      <c r="G36" s="15" t="s">
        <v>29</v>
      </c>
      <c r="H36" s="19"/>
      <c r="I36" s="16"/>
      <c r="J36" s="18"/>
      <c r="K36" s="61" t="s">
        <v>100</v>
      </c>
      <c r="L36" s="19"/>
      <c r="M36" s="61" t="s">
        <v>9</v>
      </c>
      <c r="N36" s="15" t="s">
        <v>29</v>
      </c>
      <c r="O36" s="19"/>
      <c r="P36" s="16"/>
    </row>
    <row r="37" spans="1:16" s="17" customFormat="1" x14ac:dyDescent="0.25">
      <c r="A37" s="56"/>
      <c r="B37" s="13" t="s">
        <v>1</v>
      </c>
      <c r="C37" s="18"/>
      <c r="D37" s="61"/>
      <c r="E37" s="19"/>
      <c r="F37" s="61"/>
      <c r="G37" s="15"/>
      <c r="H37" s="19"/>
      <c r="I37" s="16"/>
      <c r="J37" s="18"/>
      <c r="K37" s="61"/>
      <c r="L37" s="19"/>
      <c r="M37" s="61"/>
      <c r="N37" s="15"/>
      <c r="O37" s="19"/>
      <c r="P37" s="16"/>
    </row>
    <row r="38" spans="1:16" s="17" customFormat="1" ht="47.25" x14ac:dyDescent="0.25">
      <c r="A38" s="56">
        <v>4</v>
      </c>
      <c r="B38" s="13" t="s">
        <v>4</v>
      </c>
      <c r="C38" s="61"/>
      <c r="D38" s="61" t="s">
        <v>67</v>
      </c>
      <c r="E38" s="20" t="s">
        <v>83</v>
      </c>
      <c r="F38" s="20" t="s">
        <v>24</v>
      </c>
      <c r="G38" s="15" t="s">
        <v>30</v>
      </c>
      <c r="H38" s="19"/>
      <c r="I38" s="16"/>
      <c r="J38" s="61"/>
      <c r="K38" s="61" t="s">
        <v>67</v>
      </c>
      <c r="L38" s="20" t="s">
        <v>83</v>
      </c>
      <c r="M38" s="20" t="s">
        <v>24</v>
      </c>
      <c r="N38" s="78" t="s">
        <v>135</v>
      </c>
      <c r="O38" s="75"/>
      <c r="P38" s="71"/>
    </row>
    <row r="39" spans="1:16" s="17" customFormat="1" ht="47.25" x14ac:dyDescent="0.25">
      <c r="A39" s="56">
        <v>5</v>
      </c>
      <c r="B39" s="13" t="s">
        <v>70</v>
      </c>
      <c r="C39" s="61"/>
      <c r="D39" s="61" t="s">
        <v>94</v>
      </c>
      <c r="E39" s="20" t="s">
        <v>84</v>
      </c>
      <c r="F39" s="20" t="s">
        <v>24</v>
      </c>
      <c r="G39" s="15" t="s">
        <v>31</v>
      </c>
      <c r="H39" s="1" t="s">
        <v>94</v>
      </c>
      <c r="I39" s="1" t="s">
        <v>94</v>
      </c>
      <c r="J39" s="61"/>
      <c r="K39" s="61" t="s">
        <v>94</v>
      </c>
      <c r="L39" s="20" t="s">
        <v>84</v>
      </c>
      <c r="M39" s="20" t="s">
        <v>24</v>
      </c>
      <c r="N39" s="15" t="s">
        <v>31</v>
      </c>
      <c r="O39" s="1" t="s">
        <v>94</v>
      </c>
      <c r="P39" s="1" t="s">
        <v>94</v>
      </c>
    </row>
    <row r="40" spans="1:16" s="17" customFormat="1" ht="63" x14ac:dyDescent="0.25">
      <c r="A40" s="56" t="s">
        <v>85</v>
      </c>
      <c r="B40" s="13" t="s">
        <v>60</v>
      </c>
      <c r="C40" s="61"/>
      <c r="D40" s="61" t="s">
        <v>94</v>
      </c>
      <c r="E40" s="20"/>
      <c r="F40" s="20" t="s">
        <v>24</v>
      </c>
      <c r="G40" s="15" t="s">
        <v>31</v>
      </c>
      <c r="H40" s="1" t="s">
        <v>94</v>
      </c>
      <c r="I40" s="1" t="s">
        <v>94</v>
      </c>
      <c r="J40" s="61"/>
      <c r="K40" s="61" t="s">
        <v>94</v>
      </c>
      <c r="L40" s="20"/>
      <c r="M40" s="20" t="s">
        <v>24</v>
      </c>
      <c r="N40" s="15" t="s">
        <v>31</v>
      </c>
      <c r="O40" s="1" t="s">
        <v>94</v>
      </c>
      <c r="P40" s="1" t="s">
        <v>94</v>
      </c>
    </row>
    <row r="41" spans="1:16" s="17" customFormat="1" ht="63" x14ac:dyDescent="0.25">
      <c r="A41" s="56" t="s">
        <v>86</v>
      </c>
      <c r="B41" s="13" t="s">
        <v>61</v>
      </c>
      <c r="C41" s="61"/>
      <c r="D41" s="61" t="s">
        <v>94</v>
      </c>
      <c r="E41" s="20"/>
      <c r="F41" s="20" t="s">
        <v>24</v>
      </c>
      <c r="G41" s="15" t="s">
        <v>31</v>
      </c>
      <c r="H41" s="1" t="s">
        <v>94</v>
      </c>
      <c r="I41" s="1" t="s">
        <v>94</v>
      </c>
      <c r="J41" s="61"/>
      <c r="K41" s="61" t="s">
        <v>94</v>
      </c>
      <c r="L41" s="20"/>
      <c r="M41" s="20" t="s">
        <v>24</v>
      </c>
      <c r="N41" s="15" t="s">
        <v>31</v>
      </c>
      <c r="O41" s="1" t="s">
        <v>94</v>
      </c>
      <c r="P41" s="1" t="s">
        <v>94</v>
      </c>
    </row>
    <row r="42" spans="1:16" s="17" customFormat="1" ht="18.75" x14ac:dyDescent="0.25">
      <c r="A42" s="56" t="s">
        <v>1</v>
      </c>
      <c r="B42" s="13" t="s">
        <v>1</v>
      </c>
      <c r="C42" s="61"/>
      <c r="D42" s="61" t="s">
        <v>94</v>
      </c>
      <c r="E42" s="20"/>
      <c r="F42" s="20" t="s">
        <v>24</v>
      </c>
      <c r="G42" s="15" t="s">
        <v>31</v>
      </c>
      <c r="H42" s="1" t="s">
        <v>94</v>
      </c>
      <c r="I42" s="1" t="s">
        <v>94</v>
      </c>
      <c r="J42" s="61"/>
      <c r="K42" s="61" t="s">
        <v>94</v>
      </c>
      <c r="L42" s="20"/>
      <c r="M42" s="20" t="s">
        <v>24</v>
      </c>
      <c r="N42" s="15" t="s">
        <v>31</v>
      </c>
      <c r="O42" s="1" t="s">
        <v>94</v>
      </c>
      <c r="P42" s="1" t="s">
        <v>94</v>
      </c>
    </row>
    <row r="43" spans="1:16" s="17" customFormat="1" ht="18.75" x14ac:dyDescent="0.25">
      <c r="A43" s="56" t="s">
        <v>87</v>
      </c>
      <c r="B43" s="13" t="s">
        <v>58</v>
      </c>
      <c r="C43" s="61"/>
      <c r="D43" s="61" t="s">
        <v>94</v>
      </c>
      <c r="E43" s="20"/>
      <c r="F43" s="20" t="s">
        <v>24</v>
      </c>
      <c r="G43" s="15" t="s">
        <v>31</v>
      </c>
      <c r="H43" s="1" t="s">
        <v>94</v>
      </c>
      <c r="I43" s="1" t="s">
        <v>94</v>
      </c>
      <c r="J43" s="61"/>
      <c r="K43" s="61" t="s">
        <v>94</v>
      </c>
      <c r="L43" s="20"/>
      <c r="M43" s="20" t="s">
        <v>24</v>
      </c>
      <c r="N43" s="15" t="s">
        <v>31</v>
      </c>
      <c r="O43" s="1" t="s">
        <v>94</v>
      </c>
      <c r="P43" s="1" t="s">
        <v>94</v>
      </c>
    </row>
    <row r="44" spans="1:16" s="17" customFormat="1" ht="18.75" x14ac:dyDescent="0.25">
      <c r="A44" s="56" t="s">
        <v>87</v>
      </c>
      <c r="B44" s="13" t="s">
        <v>59</v>
      </c>
      <c r="C44" s="61"/>
      <c r="D44" s="61" t="s">
        <v>94</v>
      </c>
      <c r="E44" s="20"/>
      <c r="F44" s="20" t="s">
        <v>24</v>
      </c>
      <c r="G44" s="15" t="s">
        <v>31</v>
      </c>
      <c r="H44" s="1" t="s">
        <v>94</v>
      </c>
      <c r="I44" s="1" t="s">
        <v>94</v>
      </c>
      <c r="J44" s="61"/>
      <c r="K44" s="61" t="s">
        <v>94</v>
      </c>
      <c r="L44" s="20"/>
      <c r="M44" s="20" t="s">
        <v>24</v>
      </c>
      <c r="N44" s="15" t="s">
        <v>31</v>
      </c>
      <c r="O44" s="1" t="s">
        <v>94</v>
      </c>
      <c r="P44" s="1" t="s">
        <v>94</v>
      </c>
    </row>
    <row r="45" spans="1:16" s="17" customFormat="1" ht="18.75" x14ac:dyDescent="0.25">
      <c r="A45" s="56"/>
      <c r="B45" s="13" t="s">
        <v>1</v>
      </c>
      <c r="C45" s="61"/>
      <c r="D45" s="61" t="s">
        <v>94</v>
      </c>
      <c r="E45" s="20"/>
      <c r="F45" s="20" t="s">
        <v>24</v>
      </c>
      <c r="G45" s="15" t="s">
        <v>31</v>
      </c>
      <c r="H45" s="1" t="s">
        <v>94</v>
      </c>
      <c r="I45" s="1" t="s">
        <v>94</v>
      </c>
      <c r="J45" s="61"/>
      <c r="K45" s="61" t="s">
        <v>94</v>
      </c>
      <c r="L45" s="20"/>
      <c r="M45" s="20" t="s">
        <v>24</v>
      </c>
      <c r="N45" s="15" t="s">
        <v>31</v>
      </c>
      <c r="O45" s="1" t="s">
        <v>94</v>
      </c>
      <c r="P45" s="1" t="s">
        <v>94</v>
      </c>
    </row>
    <row r="46" spans="1:16" s="17" customFormat="1" ht="18.75" x14ac:dyDescent="0.25">
      <c r="A46" s="56" t="s">
        <v>87</v>
      </c>
      <c r="B46" s="13" t="s">
        <v>62</v>
      </c>
      <c r="C46" s="61"/>
      <c r="D46" s="61" t="s">
        <v>94</v>
      </c>
      <c r="E46" s="20"/>
      <c r="F46" s="20" t="s">
        <v>24</v>
      </c>
      <c r="G46" s="15" t="s">
        <v>31</v>
      </c>
      <c r="H46" s="1" t="s">
        <v>94</v>
      </c>
      <c r="I46" s="1" t="s">
        <v>94</v>
      </c>
      <c r="J46" s="61"/>
      <c r="K46" s="61" t="s">
        <v>94</v>
      </c>
      <c r="L46" s="20"/>
      <c r="M46" s="20" t="s">
        <v>24</v>
      </c>
      <c r="N46" s="15" t="s">
        <v>31</v>
      </c>
      <c r="O46" s="1" t="s">
        <v>94</v>
      </c>
      <c r="P46" s="1" t="s">
        <v>94</v>
      </c>
    </row>
    <row r="47" spans="1:16" s="17" customFormat="1" ht="18.75" x14ac:dyDescent="0.25">
      <c r="A47" s="56" t="s">
        <v>87</v>
      </c>
      <c r="B47" s="13" t="s">
        <v>63</v>
      </c>
      <c r="C47" s="61"/>
      <c r="D47" s="61" t="s">
        <v>94</v>
      </c>
      <c r="E47" s="20"/>
      <c r="F47" s="20" t="s">
        <v>24</v>
      </c>
      <c r="G47" s="15" t="s">
        <v>31</v>
      </c>
      <c r="H47" s="1" t="s">
        <v>94</v>
      </c>
      <c r="I47" s="1" t="s">
        <v>94</v>
      </c>
      <c r="J47" s="61"/>
      <c r="K47" s="61" t="s">
        <v>94</v>
      </c>
      <c r="L47" s="20"/>
      <c r="M47" s="20" t="s">
        <v>24</v>
      </c>
      <c r="N47" s="15" t="s">
        <v>31</v>
      </c>
      <c r="O47" s="1" t="s">
        <v>94</v>
      </c>
      <c r="P47" s="1" t="s">
        <v>94</v>
      </c>
    </row>
    <row r="48" spans="1:16" s="17" customFormat="1" ht="18.75" x14ac:dyDescent="0.25">
      <c r="A48" s="56"/>
      <c r="B48" s="13" t="s">
        <v>1</v>
      </c>
      <c r="C48" s="61"/>
      <c r="D48" s="61" t="s">
        <v>94</v>
      </c>
      <c r="E48" s="20"/>
      <c r="F48" s="20" t="s">
        <v>24</v>
      </c>
      <c r="G48" s="15" t="s">
        <v>31</v>
      </c>
      <c r="H48" s="1" t="s">
        <v>94</v>
      </c>
      <c r="I48" s="1" t="s">
        <v>94</v>
      </c>
      <c r="J48" s="61"/>
      <c r="K48" s="61" t="s">
        <v>94</v>
      </c>
      <c r="L48" s="20"/>
      <c r="M48" s="20" t="s">
        <v>24</v>
      </c>
      <c r="N48" s="15" t="s">
        <v>31</v>
      </c>
      <c r="O48" s="1" t="s">
        <v>94</v>
      </c>
      <c r="P48" s="1" t="s">
        <v>94</v>
      </c>
    </row>
    <row r="49" spans="1:16" s="17" customFormat="1" ht="99" customHeight="1" x14ac:dyDescent="0.25">
      <c r="A49" s="56" t="s">
        <v>87</v>
      </c>
      <c r="B49" s="13" t="s">
        <v>91</v>
      </c>
      <c r="C49" s="61"/>
      <c r="D49" s="61" t="s">
        <v>89</v>
      </c>
      <c r="E49" s="20"/>
      <c r="F49" s="20" t="s">
        <v>24</v>
      </c>
      <c r="G49" s="15" t="s">
        <v>31</v>
      </c>
      <c r="H49" s="1" t="s">
        <v>94</v>
      </c>
      <c r="I49" s="1" t="s">
        <v>94</v>
      </c>
      <c r="J49" s="61"/>
      <c r="K49" s="61" t="s">
        <v>89</v>
      </c>
      <c r="L49" s="20"/>
      <c r="M49" s="20" t="s">
        <v>24</v>
      </c>
      <c r="N49" s="15" t="s">
        <v>31</v>
      </c>
      <c r="O49" s="1" t="s">
        <v>94</v>
      </c>
      <c r="P49" s="1" t="s">
        <v>94</v>
      </c>
    </row>
    <row r="50" spans="1:16" s="17" customFormat="1" ht="31.5" x14ac:dyDescent="0.25">
      <c r="A50" s="56" t="s">
        <v>87</v>
      </c>
      <c r="B50" s="13" t="s">
        <v>72</v>
      </c>
      <c r="C50" s="61"/>
      <c r="D50" s="61" t="s">
        <v>88</v>
      </c>
      <c r="E50" s="20"/>
      <c r="F50" s="20" t="s">
        <v>24</v>
      </c>
      <c r="G50" s="15" t="s">
        <v>31</v>
      </c>
      <c r="H50" s="1" t="s">
        <v>94</v>
      </c>
      <c r="I50" s="1" t="s">
        <v>94</v>
      </c>
      <c r="J50" s="61"/>
      <c r="K50" s="61" t="s">
        <v>88</v>
      </c>
      <c r="L50" s="20"/>
      <c r="M50" s="20" t="s">
        <v>24</v>
      </c>
      <c r="N50" s="15" t="s">
        <v>31</v>
      </c>
      <c r="O50" s="1" t="s">
        <v>94</v>
      </c>
      <c r="P50" s="1" t="s">
        <v>94</v>
      </c>
    </row>
    <row r="51" spans="1:16" s="17" customFormat="1" x14ac:dyDescent="0.25">
      <c r="A51" s="56">
        <v>6</v>
      </c>
      <c r="B51" s="13" t="s">
        <v>5</v>
      </c>
      <c r="C51" s="61"/>
      <c r="D51" s="61" t="s">
        <v>17</v>
      </c>
      <c r="E51" s="61">
        <v>1</v>
      </c>
      <c r="F51" s="61" t="s">
        <v>16</v>
      </c>
      <c r="G51" s="15" t="s">
        <v>32</v>
      </c>
      <c r="H51" s="19"/>
      <c r="I51" s="16"/>
      <c r="J51" s="61"/>
      <c r="K51" s="61" t="s">
        <v>17</v>
      </c>
      <c r="L51" s="61">
        <v>1</v>
      </c>
      <c r="M51" s="61" t="s">
        <v>16</v>
      </c>
      <c r="N51" s="78" t="s">
        <v>136</v>
      </c>
      <c r="O51" s="74"/>
      <c r="P51" s="76"/>
    </row>
    <row r="52" spans="1:16" s="17" customFormat="1" x14ac:dyDescent="0.25">
      <c r="A52" s="56">
        <v>7</v>
      </c>
      <c r="B52" s="13" t="s">
        <v>6</v>
      </c>
      <c r="C52" s="61"/>
      <c r="D52" s="61" t="s">
        <v>14</v>
      </c>
      <c r="E52" s="61">
        <v>1</v>
      </c>
      <c r="F52" s="61" t="s">
        <v>16</v>
      </c>
      <c r="G52" s="15" t="s">
        <v>33</v>
      </c>
      <c r="H52" s="19"/>
      <c r="I52" s="16"/>
      <c r="J52" s="61"/>
      <c r="K52" s="61" t="s">
        <v>14</v>
      </c>
      <c r="L52" s="61">
        <v>1</v>
      </c>
      <c r="M52" s="61" t="s">
        <v>16</v>
      </c>
      <c r="N52" s="78" t="s">
        <v>137</v>
      </c>
      <c r="O52" s="74"/>
      <c r="P52" s="71"/>
    </row>
    <row r="53" spans="1:16" s="17" customFormat="1" ht="45.75" customHeight="1" x14ac:dyDescent="0.25">
      <c r="A53" s="56"/>
      <c r="B53" s="48" t="s">
        <v>66</v>
      </c>
      <c r="C53" s="62" t="s">
        <v>94</v>
      </c>
      <c r="D53" s="62" t="s">
        <v>94</v>
      </c>
      <c r="E53" s="62" t="s">
        <v>94</v>
      </c>
      <c r="F53" s="62" t="s">
        <v>94</v>
      </c>
      <c r="G53" s="62" t="s">
        <v>94</v>
      </c>
      <c r="H53" s="62" t="s">
        <v>94</v>
      </c>
      <c r="I53" s="62"/>
      <c r="J53" s="62" t="s">
        <v>94</v>
      </c>
      <c r="K53" s="62" t="s">
        <v>94</v>
      </c>
      <c r="L53" s="62" t="s">
        <v>94</v>
      </c>
      <c r="M53" s="62" t="s">
        <v>94</v>
      </c>
      <c r="N53" s="62" t="s">
        <v>94</v>
      </c>
      <c r="O53" s="79"/>
      <c r="P53" s="79"/>
    </row>
    <row r="54" spans="1:16" s="49" customFormat="1" ht="18.75" customHeight="1" x14ac:dyDescent="0.25">
      <c r="A54" s="161"/>
      <c r="B54" s="161"/>
      <c r="C54" s="161"/>
      <c r="D54" s="161"/>
      <c r="E54" s="161"/>
      <c r="F54" s="161"/>
      <c r="G54" s="161"/>
      <c r="H54" s="52"/>
      <c r="I54" s="31"/>
    </row>
    <row r="55" spans="1:16" s="49" customFormat="1" ht="41.25" customHeight="1" x14ac:dyDescent="0.25">
      <c r="A55" s="161"/>
      <c r="B55" s="161"/>
      <c r="C55" s="161"/>
      <c r="D55" s="161"/>
      <c r="E55" s="161"/>
      <c r="F55" s="161"/>
      <c r="G55" s="161"/>
      <c r="H55" s="52"/>
      <c r="I55" s="31"/>
    </row>
    <row r="56" spans="1:16" s="49" customFormat="1" ht="38.25" customHeight="1" x14ac:dyDescent="0.25">
      <c r="A56" s="161"/>
      <c r="B56" s="161"/>
      <c r="C56" s="161"/>
      <c r="D56" s="161"/>
      <c r="E56" s="161"/>
      <c r="F56" s="161"/>
      <c r="G56" s="161"/>
      <c r="H56" s="64"/>
      <c r="I56" s="31"/>
    </row>
    <row r="57" spans="1:16" s="49" customFormat="1" ht="18.75" customHeight="1" x14ac:dyDescent="0.25">
      <c r="A57" s="158"/>
      <c r="B57" s="158"/>
      <c r="C57" s="158"/>
      <c r="D57" s="158"/>
      <c r="E57" s="158"/>
      <c r="F57" s="158"/>
      <c r="G57" s="158"/>
      <c r="H57" s="52"/>
      <c r="I57" s="31"/>
    </row>
    <row r="58" spans="1:16" s="49" customFormat="1" ht="217.5" customHeight="1" x14ac:dyDescent="0.25">
      <c r="A58" s="155"/>
      <c r="B58" s="159"/>
      <c r="C58" s="159"/>
      <c r="D58" s="159"/>
      <c r="E58" s="159"/>
      <c r="F58" s="159"/>
      <c r="G58" s="159"/>
      <c r="H58" s="52"/>
      <c r="I58" s="31"/>
    </row>
    <row r="59" spans="1:16" ht="53.25" customHeight="1" x14ac:dyDescent="0.25">
      <c r="A59" s="155"/>
      <c r="B59" s="156"/>
      <c r="C59" s="156"/>
      <c r="D59" s="156"/>
      <c r="E59" s="156"/>
      <c r="F59" s="156"/>
      <c r="G59" s="156"/>
    </row>
    <row r="60" spans="1:16" x14ac:dyDescent="0.25">
      <c r="A60" s="157"/>
      <c r="B60" s="157"/>
      <c r="C60" s="157"/>
      <c r="D60" s="157"/>
      <c r="E60" s="157"/>
      <c r="F60" s="157"/>
      <c r="G60" s="157"/>
    </row>
    <row r="61" spans="1:16" x14ac:dyDescent="0.25">
      <c r="B61" s="64"/>
    </row>
    <row r="65" spans="2:2" x14ac:dyDescent="0.25">
      <c r="B65" s="64"/>
    </row>
  </sheetData>
  <mergeCells count="29"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  <mergeCell ref="A11:P11"/>
    <mergeCell ref="A12:P12"/>
    <mergeCell ref="A16:P16"/>
    <mergeCell ref="A17:A20"/>
    <mergeCell ref="B17:B20"/>
    <mergeCell ref="C17:I17"/>
    <mergeCell ref="J17:P17"/>
    <mergeCell ref="C18:I18"/>
    <mergeCell ref="J18:P18"/>
    <mergeCell ref="C19:F19"/>
    <mergeCell ref="A13:P13"/>
    <mergeCell ref="A14:P14"/>
    <mergeCell ref="A15:P15"/>
    <mergeCell ref="A9:P9"/>
    <mergeCell ref="A4:P4"/>
    <mergeCell ref="A5:P5"/>
    <mergeCell ref="A6:P6"/>
    <mergeCell ref="A7:P7"/>
    <mergeCell ref="A8:P8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view="pageBreakPreview" zoomScale="70" zoomScaleNormal="70" zoomScaleSheetLayoutView="70" workbookViewId="0">
      <selection activeCell="A20" sqref="A20:G20"/>
    </sheetView>
  </sheetViews>
  <sheetFormatPr defaultRowHeight="15.75" x14ac:dyDescent="0.25"/>
  <cols>
    <col min="1" max="1" width="11" style="5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7" ht="18.75" x14ac:dyDescent="0.25">
      <c r="P1" s="38" t="s">
        <v>42</v>
      </c>
    </row>
    <row r="2" spans="1:17" ht="15.75" customHeight="1" x14ac:dyDescent="0.25">
      <c r="A2" s="130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</row>
    <row r="3" spans="1:17" s="17" customFormat="1" x14ac:dyDescent="0.25">
      <c r="A3" s="165" t="s">
        <v>13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7" s="17" customFormat="1" x14ac:dyDescent="0.25">
      <c r="A4" s="148" t="s">
        <v>0</v>
      </c>
      <c r="B4" s="149" t="s">
        <v>2</v>
      </c>
      <c r="C4" s="150" t="s">
        <v>38</v>
      </c>
      <c r="D4" s="150"/>
      <c r="E4" s="150"/>
      <c r="F4" s="150"/>
      <c r="G4" s="150"/>
      <c r="H4" s="150"/>
      <c r="I4" s="150"/>
      <c r="J4" s="150" t="s">
        <v>39</v>
      </c>
      <c r="K4" s="150"/>
      <c r="L4" s="150"/>
      <c r="M4" s="150"/>
      <c r="N4" s="150"/>
      <c r="O4" s="150"/>
      <c r="P4" s="150"/>
    </row>
    <row r="5" spans="1:17" s="17" customFormat="1" ht="47.25" customHeight="1" x14ac:dyDescent="0.25">
      <c r="A5" s="148"/>
      <c r="B5" s="149"/>
      <c r="C5" s="151" t="s">
        <v>174</v>
      </c>
      <c r="D5" s="152"/>
      <c r="E5" s="152"/>
      <c r="F5" s="152"/>
      <c r="G5" s="152"/>
      <c r="H5" s="152"/>
      <c r="I5" s="153"/>
      <c r="J5" s="149" t="s">
        <v>174</v>
      </c>
      <c r="K5" s="149"/>
      <c r="L5" s="149"/>
      <c r="M5" s="149"/>
      <c r="N5" s="149"/>
      <c r="O5" s="149"/>
      <c r="P5" s="149"/>
    </row>
    <row r="6" spans="1:17" ht="33.75" customHeight="1" x14ac:dyDescent="0.25">
      <c r="A6" s="148"/>
      <c r="B6" s="149"/>
      <c r="C6" s="149" t="s">
        <v>10</v>
      </c>
      <c r="D6" s="149"/>
      <c r="E6" s="149"/>
      <c r="F6" s="149"/>
      <c r="G6" s="149" t="s">
        <v>95</v>
      </c>
      <c r="H6" s="160"/>
      <c r="I6" s="160"/>
      <c r="J6" s="149" t="s">
        <v>10</v>
      </c>
      <c r="K6" s="149"/>
      <c r="L6" s="149"/>
      <c r="M6" s="149"/>
      <c r="N6" s="149" t="s">
        <v>95</v>
      </c>
      <c r="O6" s="160"/>
      <c r="P6" s="160"/>
    </row>
    <row r="7" spans="1:17" s="7" customFormat="1" ht="63" x14ac:dyDescent="0.25">
      <c r="A7" s="148"/>
      <c r="B7" s="149"/>
      <c r="C7" s="61" t="s">
        <v>23</v>
      </c>
      <c r="D7" s="61" t="s">
        <v>7</v>
      </c>
      <c r="E7" s="61" t="s">
        <v>92</v>
      </c>
      <c r="F7" s="61" t="s">
        <v>8</v>
      </c>
      <c r="G7" s="61" t="s">
        <v>11</v>
      </c>
      <c r="H7" s="61" t="s">
        <v>46</v>
      </c>
      <c r="I7" s="11" t="s">
        <v>47</v>
      </c>
      <c r="J7" s="61" t="s">
        <v>23</v>
      </c>
      <c r="K7" s="61" t="s">
        <v>7</v>
      </c>
      <c r="L7" s="61" t="s">
        <v>92</v>
      </c>
      <c r="M7" s="61" t="s">
        <v>8</v>
      </c>
      <c r="N7" s="61" t="s">
        <v>11</v>
      </c>
      <c r="O7" s="61" t="s">
        <v>48</v>
      </c>
      <c r="P7" s="11" t="s">
        <v>47</v>
      </c>
    </row>
    <row r="8" spans="1:17" s="10" customFormat="1" x14ac:dyDescent="0.25">
      <c r="A8" s="60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11">
        <v>9</v>
      </c>
      <c r="J8" s="61">
        <v>10</v>
      </c>
      <c r="K8" s="11">
        <v>11</v>
      </c>
      <c r="L8" s="61">
        <v>12</v>
      </c>
      <c r="M8" s="11">
        <v>13</v>
      </c>
      <c r="N8" s="61">
        <v>14</v>
      </c>
      <c r="O8" s="11">
        <v>15</v>
      </c>
      <c r="P8" s="61">
        <v>16</v>
      </c>
    </row>
    <row r="9" spans="1:17" s="17" customFormat="1" ht="33" customHeight="1" x14ac:dyDescent="0.25">
      <c r="A9" s="56" t="s">
        <v>191</v>
      </c>
      <c r="B9" s="13" t="s">
        <v>180</v>
      </c>
      <c r="C9" s="61">
        <v>110</v>
      </c>
      <c r="D9" s="61" t="s">
        <v>180</v>
      </c>
      <c r="E9" s="61">
        <v>1</v>
      </c>
      <c r="F9" s="61" t="s">
        <v>16</v>
      </c>
      <c r="G9" s="15" t="s">
        <v>179</v>
      </c>
      <c r="H9" s="19">
        <v>23531</v>
      </c>
      <c r="I9" s="16">
        <v>23531</v>
      </c>
      <c r="J9" s="125">
        <v>110</v>
      </c>
      <c r="K9" s="125" t="s">
        <v>180</v>
      </c>
      <c r="L9" s="125">
        <v>1</v>
      </c>
      <c r="M9" s="125" t="s">
        <v>16</v>
      </c>
      <c r="N9" s="126" t="s">
        <v>179</v>
      </c>
      <c r="O9" s="127">
        <v>23531</v>
      </c>
      <c r="P9" s="16">
        <f>O9*L9*Q9</f>
        <v>23531</v>
      </c>
      <c r="Q9" s="17">
        <v>1</v>
      </c>
    </row>
    <row r="10" spans="1:17" s="17" customFormat="1" ht="47.25" hidden="1" x14ac:dyDescent="0.25">
      <c r="A10" s="56">
        <v>4</v>
      </c>
      <c r="B10" s="13" t="s">
        <v>4</v>
      </c>
      <c r="C10" s="61"/>
      <c r="D10" s="61" t="s">
        <v>67</v>
      </c>
      <c r="E10" s="20" t="s">
        <v>94</v>
      </c>
      <c r="F10" s="20" t="s">
        <v>16</v>
      </c>
      <c r="G10" s="15" t="s">
        <v>94</v>
      </c>
      <c r="H10" s="19"/>
      <c r="I10" s="16"/>
      <c r="J10" s="61"/>
      <c r="K10" s="61" t="s">
        <v>67</v>
      </c>
      <c r="L10" s="61" t="s">
        <v>94</v>
      </c>
      <c r="M10" s="61" t="s">
        <v>16</v>
      </c>
      <c r="N10" s="61" t="s">
        <v>94</v>
      </c>
      <c r="O10" s="19"/>
      <c r="P10" s="16"/>
    </row>
    <row r="11" spans="1:17" s="17" customFormat="1" ht="63" hidden="1" x14ac:dyDescent="0.25">
      <c r="A11" s="56" t="s">
        <v>85</v>
      </c>
      <c r="B11" s="13" t="s">
        <v>60</v>
      </c>
      <c r="C11" s="61"/>
      <c r="D11" s="61" t="s">
        <v>94</v>
      </c>
      <c r="E11" s="20"/>
      <c r="F11" s="20" t="s">
        <v>16</v>
      </c>
      <c r="G11" s="15" t="s">
        <v>94</v>
      </c>
      <c r="H11" s="16" t="s">
        <v>94</v>
      </c>
      <c r="I11" s="16" t="s">
        <v>94</v>
      </c>
      <c r="J11" s="61"/>
      <c r="K11" s="61" t="s">
        <v>94</v>
      </c>
      <c r="L11" s="20"/>
      <c r="M11" s="61" t="s">
        <v>16</v>
      </c>
      <c r="N11" s="61" t="s">
        <v>94</v>
      </c>
      <c r="O11" s="16" t="s">
        <v>94</v>
      </c>
      <c r="P11" s="16" t="s">
        <v>94</v>
      </c>
    </row>
    <row r="12" spans="1:17" s="17" customFormat="1" ht="18.75" hidden="1" x14ac:dyDescent="0.25">
      <c r="A12" s="56" t="s">
        <v>87</v>
      </c>
      <c r="B12" s="13" t="s">
        <v>58</v>
      </c>
      <c r="C12" s="61"/>
      <c r="D12" s="61" t="s">
        <v>94</v>
      </c>
      <c r="E12" s="20"/>
      <c r="F12" s="20" t="s">
        <v>195</v>
      </c>
      <c r="G12" s="15" t="s">
        <v>31</v>
      </c>
      <c r="H12" s="16" t="s">
        <v>94</v>
      </c>
      <c r="I12" s="16" t="s">
        <v>94</v>
      </c>
      <c r="J12" s="61"/>
      <c r="K12" s="61" t="s">
        <v>94</v>
      </c>
      <c r="L12" s="20"/>
      <c r="M12" s="20" t="s">
        <v>24</v>
      </c>
      <c r="N12" s="15" t="s">
        <v>31</v>
      </c>
      <c r="O12" s="16" t="s">
        <v>94</v>
      </c>
      <c r="P12" s="16" t="s">
        <v>94</v>
      </c>
    </row>
    <row r="13" spans="1:17" s="17" customFormat="1" ht="18.75" hidden="1" x14ac:dyDescent="0.25">
      <c r="A13" s="56" t="s">
        <v>87</v>
      </c>
      <c r="B13" s="13" t="s">
        <v>62</v>
      </c>
      <c r="C13" s="61"/>
      <c r="D13" s="61" t="s">
        <v>94</v>
      </c>
      <c r="E13" s="20"/>
      <c r="F13" s="20" t="s">
        <v>195</v>
      </c>
      <c r="G13" s="15" t="s">
        <v>31</v>
      </c>
      <c r="H13" s="16" t="s">
        <v>94</v>
      </c>
      <c r="I13" s="16" t="s">
        <v>94</v>
      </c>
      <c r="J13" s="61"/>
      <c r="K13" s="61" t="s">
        <v>94</v>
      </c>
      <c r="L13" s="20"/>
      <c r="M13" s="20" t="s">
        <v>24</v>
      </c>
      <c r="N13" s="15" t="s">
        <v>31</v>
      </c>
      <c r="O13" s="16" t="s">
        <v>94</v>
      </c>
      <c r="P13" s="16" t="s">
        <v>94</v>
      </c>
    </row>
    <row r="14" spans="1:17" s="17" customFormat="1" ht="18.75" hidden="1" x14ac:dyDescent="0.25">
      <c r="A14" s="56"/>
      <c r="B14" s="13" t="s">
        <v>1</v>
      </c>
      <c r="C14" s="61"/>
      <c r="D14" s="61" t="s">
        <v>94</v>
      </c>
      <c r="E14" s="20"/>
      <c r="F14" s="20" t="s">
        <v>195</v>
      </c>
      <c r="G14" s="15" t="s">
        <v>31</v>
      </c>
      <c r="H14" s="16" t="s">
        <v>94</v>
      </c>
      <c r="I14" s="16" t="s">
        <v>94</v>
      </c>
      <c r="J14" s="61"/>
      <c r="K14" s="61" t="s">
        <v>94</v>
      </c>
      <c r="L14" s="20"/>
      <c r="M14" s="20" t="s">
        <v>24</v>
      </c>
      <c r="N14" s="15" t="s">
        <v>31</v>
      </c>
      <c r="O14" s="16" t="s">
        <v>94</v>
      </c>
      <c r="P14" s="16" t="s">
        <v>94</v>
      </c>
    </row>
    <row r="15" spans="1:17" s="17" customFormat="1" x14ac:dyDescent="0.25">
      <c r="A15" s="56" t="s">
        <v>192</v>
      </c>
      <c r="B15" s="13" t="s">
        <v>15</v>
      </c>
      <c r="C15" s="61"/>
      <c r="D15" s="19"/>
      <c r="E15" s="1"/>
      <c r="F15" s="19"/>
      <c r="G15" s="19"/>
      <c r="H15" s="19"/>
      <c r="I15" s="16"/>
      <c r="J15" s="61"/>
      <c r="K15" s="19"/>
      <c r="L15" s="1"/>
      <c r="M15" s="19"/>
      <c r="N15" s="19"/>
      <c r="O15" s="19"/>
      <c r="P15" s="16"/>
    </row>
    <row r="16" spans="1:17" s="17" customFormat="1" ht="31.5" customHeight="1" x14ac:dyDescent="0.25">
      <c r="A16" s="56" t="s">
        <v>75</v>
      </c>
      <c r="B16" s="13" t="s">
        <v>180</v>
      </c>
      <c r="C16" s="61"/>
      <c r="D16" s="61" t="s">
        <v>188</v>
      </c>
      <c r="E16" s="1">
        <v>1</v>
      </c>
      <c r="F16" s="61" t="s">
        <v>16</v>
      </c>
      <c r="G16" s="14" t="s">
        <v>181</v>
      </c>
      <c r="H16" s="19">
        <v>3000</v>
      </c>
      <c r="I16" s="16">
        <v>3000</v>
      </c>
      <c r="J16" s="61"/>
      <c r="K16" s="125" t="s">
        <v>188</v>
      </c>
      <c r="L16" s="128">
        <v>1</v>
      </c>
      <c r="M16" s="125" t="s">
        <v>16</v>
      </c>
      <c r="N16" s="129" t="s">
        <v>181</v>
      </c>
      <c r="O16" s="127">
        <v>3000</v>
      </c>
      <c r="P16" s="16">
        <f>O16*L16</f>
        <v>3000</v>
      </c>
    </row>
    <row r="17" spans="1:16" s="17" customFormat="1" ht="54.75" customHeight="1" x14ac:dyDescent="0.25">
      <c r="A17" s="56"/>
      <c r="B17" s="48" t="s">
        <v>66</v>
      </c>
      <c r="C17" s="62" t="s">
        <v>94</v>
      </c>
      <c r="D17" s="62" t="s">
        <v>94</v>
      </c>
      <c r="E17" s="62" t="s">
        <v>94</v>
      </c>
      <c r="F17" s="62" t="s">
        <v>94</v>
      </c>
      <c r="G17" s="62" t="s">
        <v>94</v>
      </c>
      <c r="H17" s="62">
        <v>0</v>
      </c>
      <c r="I17" s="22">
        <v>3000</v>
      </c>
      <c r="J17" s="62" t="s">
        <v>94</v>
      </c>
      <c r="K17" s="62" t="s">
        <v>94</v>
      </c>
      <c r="L17" s="62" t="s">
        <v>94</v>
      </c>
      <c r="M17" s="62" t="s">
        <v>94</v>
      </c>
      <c r="N17" s="62" t="s">
        <v>94</v>
      </c>
      <c r="O17" s="80">
        <v>0</v>
      </c>
      <c r="P17" s="81">
        <f>P16</f>
        <v>3000</v>
      </c>
    </row>
    <row r="18" spans="1:16" s="17" customFormat="1" x14ac:dyDescent="0.25">
      <c r="A18" s="57"/>
      <c r="B18" s="26"/>
      <c r="C18" s="24"/>
      <c r="D18" s="24"/>
      <c r="E18" s="24"/>
      <c r="F18" s="24"/>
      <c r="G18" s="24"/>
      <c r="H18" s="27"/>
      <c r="I18" s="28"/>
      <c r="J18" s="3"/>
      <c r="K18" s="4"/>
      <c r="L18" s="4"/>
    </row>
    <row r="19" spans="1:16" s="49" customFormat="1" ht="18.75" customHeight="1" x14ac:dyDescent="0.25">
      <c r="A19" s="161"/>
      <c r="B19" s="161"/>
      <c r="C19" s="161"/>
      <c r="D19" s="161"/>
      <c r="E19" s="161"/>
      <c r="F19" s="161"/>
      <c r="G19" s="161"/>
      <c r="H19" s="52"/>
      <c r="I19" s="31"/>
    </row>
    <row r="20" spans="1:16" s="49" customFormat="1" ht="41.25" customHeight="1" x14ac:dyDescent="0.25">
      <c r="A20" s="161"/>
      <c r="B20" s="161"/>
      <c r="C20" s="161"/>
      <c r="D20" s="161"/>
      <c r="E20" s="161"/>
      <c r="F20" s="161"/>
      <c r="G20" s="161"/>
      <c r="H20" s="52"/>
      <c r="I20" s="31"/>
    </row>
    <row r="21" spans="1:16" s="49" customFormat="1" ht="38.25" customHeight="1" x14ac:dyDescent="0.25">
      <c r="A21" s="161"/>
      <c r="B21" s="161"/>
      <c r="C21" s="161"/>
      <c r="D21" s="161"/>
      <c r="E21" s="161"/>
      <c r="F21" s="161"/>
      <c r="G21" s="161"/>
      <c r="H21" s="64"/>
      <c r="I21" s="31"/>
    </row>
    <row r="22" spans="1:16" s="49" customFormat="1" ht="18.75" customHeight="1" x14ac:dyDescent="0.25">
      <c r="A22" s="158"/>
      <c r="B22" s="158"/>
      <c r="C22" s="158"/>
      <c r="D22" s="158"/>
      <c r="E22" s="158"/>
      <c r="F22" s="158"/>
      <c r="G22" s="158"/>
      <c r="H22" s="52"/>
      <c r="I22" s="31"/>
    </row>
    <row r="23" spans="1:16" s="49" customFormat="1" ht="217.5" customHeight="1" x14ac:dyDescent="0.25">
      <c r="A23" s="155"/>
      <c r="B23" s="159"/>
      <c r="C23" s="159"/>
      <c r="D23" s="159"/>
      <c r="E23" s="159"/>
      <c r="F23" s="159"/>
      <c r="G23" s="159"/>
      <c r="H23" s="52"/>
      <c r="I23" s="31"/>
    </row>
    <row r="24" spans="1:16" ht="53.25" customHeight="1" x14ac:dyDescent="0.25">
      <c r="A24" s="155"/>
      <c r="B24" s="156"/>
      <c r="C24" s="156"/>
      <c r="D24" s="156"/>
      <c r="E24" s="156"/>
      <c r="F24" s="156"/>
      <c r="G24" s="156"/>
    </row>
    <row r="25" spans="1:16" x14ac:dyDescent="0.25">
      <c r="A25" s="157"/>
      <c r="B25" s="157"/>
      <c r="C25" s="157"/>
      <c r="D25" s="157"/>
      <c r="E25" s="157"/>
      <c r="F25" s="157"/>
      <c r="G25" s="157"/>
    </row>
    <row r="26" spans="1:16" x14ac:dyDescent="0.25">
      <c r="B26" s="64"/>
    </row>
    <row r="30" spans="1:16" x14ac:dyDescent="0.25">
      <c r="B30" s="64"/>
    </row>
  </sheetData>
  <mergeCells count="18">
    <mergeCell ref="J6:M6"/>
    <mergeCell ref="N6:P6"/>
    <mergeCell ref="A3:P3"/>
    <mergeCell ref="A4:A7"/>
    <mergeCell ref="B4:B7"/>
    <mergeCell ref="C4:I4"/>
    <mergeCell ref="J4:P4"/>
    <mergeCell ref="C5:I5"/>
    <mergeCell ref="J5:P5"/>
    <mergeCell ref="C6:F6"/>
    <mergeCell ref="A25:G25"/>
    <mergeCell ref="A19:G19"/>
    <mergeCell ref="A20:G20"/>
    <mergeCell ref="A21:G21"/>
    <mergeCell ref="G6:I6"/>
    <mergeCell ref="A22:G22"/>
    <mergeCell ref="A23:G23"/>
    <mergeCell ref="A24:G2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zoomScale="85" zoomScaleNormal="85" workbookViewId="0">
      <selection activeCell="F9" sqref="F9"/>
    </sheetView>
  </sheetViews>
  <sheetFormatPr defaultRowHeight="15.75" x14ac:dyDescent="0.25"/>
  <cols>
    <col min="1" max="1" width="11" customWidth="1"/>
    <col min="2" max="2" width="26.375" customWidth="1"/>
    <col min="3" max="3" width="14" customWidth="1"/>
    <col min="4" max="4" width="23.5" customWidth="1"/>
    <col min="5" max="5" width="13.625" customWidth="1"/>
    <col min="6" max="6" width="10.875" customWidth="1"/>
    <col min="7" max="7" width="13.875" customWidth="1"/>
    <col min="8" max="8" width="16.75" customWidth="1"/>
    <col min="9" max="9" width="15.125" customWidth="1"/>
    <col min="10" max="10" width="14" customWidth="1"/>
    <col min="11" max="11" width="22.375" customWidth="1"/>
    <col min="12" max="12" width="13.5" customWidth="1"/>
    <col min="13" max="13" width="10.875" customWidth="1"/>
    <col min="14" max="14" width="13.875" customWidth="1"/>
    <col min="15" max="15" width="16.75" customWidth="1"/>
    <col min="16" max="16" width="15.125" customWidth="1"/>
  </cols>
  <sheetData>
    <row r="1" spans="1:16" s="4" customFormat="1" x14ac:dyDescent="0.25">
      <c r="A1" s="53"/>
      <c r="B1" s="2"/>
      <c r="C1" s="5"/>
      <c r="D1" s="2"/>
      <c r="E1" s="5"/>
      <c r="F1" s="5"/>
      <c r="G1" s="50"/>
      <c r="H1" s="50"/>
      <c r="I1" s="3"/>
    </row>
    <row r="2" spans="1:16" s="4" customFormat="1" x14ac:dyDescent="0.25">
      <c r="A2" s="58"/>
      <c r="B2" s="30"/>
      <c r="C2" s="25"/>
      <c r="D2" s="51"/>
      <c r="E2" s="51"/>
      <c r="F2" s="51"/>
      <c r="G2" s="52"/>
      <c r="H2" s="52"/>
      <c r="I2" s="31"/>
      <c r="J2" s="29"/>
      <c r="K2" s="29"/>
    </row>
    <row r="3" spans="1:16" s="4" customFormat="1" ht="15.75" customHeight="1" x14ac:dyDescent="0.25">
      <c r="A3" s="165" t="s">
        <v>143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s="4" customFormat="1" ht="15.75" customHeight="1" x14ac:dyDescent="0.25">
      <c r="A4" s="172" t="s">
        <v>0</v>
      </c>
      <c r="B4" s="166" t="s">
        <v>2</v>
      </c>
      <c r="C4" s="169" t="s">
        <v>38</v>
      </c>
      <c r="D4" s="170"/>
      <c r="E4" s="170"/>
      <c r="F4" s="170"/>
      <c r="G4" s="170"/>
      <c r="H4" s="170"/>
      <c r="I4" s="171"/>
      <c r="J4" s="169" t="s">
        <v>39</v>
      </c>
      <c r="K4" s="170"/>
      <c r="L4" s="170"/>
      <c r="M4" s="170"/>
      <c r="N4" s="170"/>
      <c r="O4" s="170"/>
      <c r="P4" s="171"/>
    </row>
    <row r="5" spans="1:16" s="4" customFormat="1" ht="45" customHeight="1" x14ac:dyDescent="0.25">
      <c r="A5" s="173"/>
      <c r="B5" s="167"/>
      <c r="C5" s="151" t="s">
        <v>174</v>
      </c>
      <c r="D5" s="152"/>
      <c r="E5" s="152"/>
      <c r="F5" s="152"/>
      <c r="G5" s="152"/>
      <c r="H5" s="152"/>
      <c r="I5" s="153"/>
      <c r="J5" s="151" t="s">
        <v>174</v>
      </c>
      <c r="K5" s="152"/>
      <c r="L5" s="152"/>
      <c r="M5" s="152"/>
      <c r="N5" s="152"/>
      <c r="O5" s="152"/>
      <c r="P5" s="153"/>
    </row>
    <row r="6" spans="1:16" s="4" customFormat="1" ht="33.75" customHeight="1" x14ac:dyDescent="0.25">
      <c r="A6" s="173"/>
      <c r="B6" s="167"/>
      <c r="C6" s="151" t="s">
        <v>10</v>
      </c>
      <c r="D6" s="152"/>
      <c r="E6" s="152"/>
      <c r="F6" s="153"/>
      <c r="G6" s="151" t="s">
        <v>95</v>
      </c>
      <c r="H6" s="152"/>
      <c r="I6" s="153"/>
      <c r="J6" s="151" t="s">
        <v>10</v>
      </c>
      <c r="K6" s="152"/>
      <c r="L6" s="152"/>
      <c r="M6" s="153"/>
      <c r="N6" s="151" t="s">
        <v>95</v>
      </c>
      <c r="O6" s="152"/>
      <c r="P6" s="153"/>
    </row>
    <row r="7" spans="1:16" s="7" customFormat="1" ht="63" x14ac:dyDescent="0.25">
      <c r="A7" s="174"/>
      <c r="B7" s="168"/>
      <c r="C7" s="61" t="s">
        <v>23</v>
      </c>
      <c r="D7" s="61" t="s">
        <v>7</v>
      </c>
      <c r="E7" s="61" t="s">
        <v>92</v>
      </c>
      <c r="F7" s="61" t="s">
        <v>8</v>
      </c>
      <c r="G7" s="61" t="s">
        <v>11</v>
      </c>
      <c r="H7" s="61" t="s">
        <v>46</v>
      </c>
      <c r="I7" s="11" t="s">
        <v>47</v>
      </c>
      <c r="J7" s="61" t="s">
        <v>23</v>
      </c>
      <c r="K7" s="61" t="s">
        <v>7</v>
      </c>
      <c r="L7" s="61" t="s">
        <v>92</v>
      </c>
      <c r="M7" s="61" t="s">
        <v>8</v>
      </c>
      <c r="N7" s="61" t="s">
        <v>11</v>
      </c>
      <c r="O7" s="61" t="s">
        <v>48</v>
      </c>
      <c r="P7" s="11" t="s">
        <v>47</v>
      </c>
    </row>
    <row r="8" spans="1:16" s="10" customFormat="1" x14ac:dyDescent="0.25">
      <c r="A8" s="54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11">
        <v>9</v>
      </c>
      <c r="J8" s="61">
        <v>10</v>
      </c>
      <c r="K8" s="11">
        <v>11</v>
      </c>
      <c r="L8" s="61">
        <v>12</v>
      </c>
      <c r="M8" s="11">
        <v>13</v>
      </c>
      <c r="N8" s="61">
        <v>14</v>
      </c>
      <c r="O8" s="11">
        <v>15</v>
      </c>
      <c r="P8" s="61">
        <v>16</v>
      </c>
    </row>
    <row r="9" spans="1:16" s="17" customFormat="1" ht="56.25" customHeight="1" x14ac:dyDescent="0.25">
      <c r="A9" s="60">
        <v>1</v>
      </c>
      <c r="B9" s="13" t="s">
        <v>144</v>
      </c>
      <c r="C9" s="61" t="s">
        <v>94</v>
      </c>
      <c r="D9" s="61" t="s">
        <v>94</v>
      </c>
      <c r="E9" s="61" t="s">
        <v>94</v>
      </c>
      <c r="F9" s="61" t="s">
        <v>94</v>
      </c>
      <c r="G9" s="61" t="s">
        <v>94</v>
      </c>
      <c r="H9" s="61" t="s">
        <v>94</v>
      </c>
      <c r="I9" s="61" t="s">
        <v>94</v>
      </c>
      <c r="J9" s="61" t="s">
        <v>94</v>
      </c>
      <c r="K9" s="61" t="s">
        <v>94</v>
      </c>
      <c r="L9" s="61" t="s">
        <v>94</v>
      </c>
      <c r="M9" s="61" t="s">
        <v>94</v>
      </c>
      <c r="N9" s="61" t="s">
        <v>94</v>
      </c>
      <c r="O9" s="61" t="s">
        <v>94</v>
      </c>
      <c r="P9" s="61" t="s">
        <v>94</v>
      </c>
    </row>
    <row r="10" spans="1:16" s="17" customFormat="1" ht="15.75" customHeight="1" x14ac:dyDescent="0.25">
      <c r="A10" s="60" t="s">
        <v>73</v>
      </c>
      <c r="B10" s="13" t="s">
        <v>145</v>
      </c>
      <c r="C10" s="61"/>
      <c r="D10" s="61" t="s">
        <v>146</v>
      </c>
      <c r="E10" s="61"/>
      <c r="F10" s="61" t="s">
        <v>16</v>
      </c>
      <c r="G10" s="14" t="s">
        <v>147</v>
      </c>
      <c r="H10" s="19"/>
      <c r="I10" s="9"/>
      <c r="J10" s="61"/>
      <c r="K10" s="61" t="s">
        <v>146</v>
      </c>
      <c r="L10" s="61"/>
      <c r="M10" s="61" t="s">
        <v>16</v>
      </c>
      <c r="N10" s="14" t="s">
        <v>147</v>
      </c>
      <c r="O10" s="19"/>
      <c r="P10" s="9"/>
    </row>
    <row r="11" spans="1:16" s="17" customFormat="1" ht="94.5" x14ac:dyDescent="0.25">
      <c r="A11" s="60" t="s">
        <v>74</v>
      </c>
      <c r="B11" s="13" t="s">
        <v>148</v>
      </c>
      <c r="C11" s="61"/>
      <c r="D11" s="61" t="s">
        <v>146</v>
      </c>
      <c r="E11" s="61"/>
      <c r="F11" s="61" t="s">
        <v>16</v>
      </c>
      <c r="G11" s="14" t="s">
        <v>147</v>
      </c>
      <c r="H11" s="19"/>
      <c r="I11" s="9"/>
      <c r="J11" s="61"/>
      <c r="K11" s="61" t="s">
        <v>146</v>
      </c>
      <c r="L11" s="61"/>
      <c r="M11" s="61" t="s">
        <v>16</v>
      </c>
      <c r="N11" s="14" t="s">
        <v>147</v>
      </c>
      <c r="O11" s="19"/>
      <c r="P11" s="9"/>
    </row>
    <row r="12" spans="1:16" s="17" customFormat="1" x14ac:dyDescent="0.25">
      <c r="A12" s="60" t="s">
        <v>1</v>
      </c>
      <c r="B12" s="13" t="s">
        <v>1</v>
      </c>
      <c r="C12" s="61"/>
      <c r="D12" s="61"/>
      <c r="E12" s="61"/>
      <c r="F12" s="61"/>
      <c r="G12" s="14"/>
      <c r="H12" s="19"/>
      <c r="I12" s="9"/>
      <c r="J12" s="61"/>
      <c r="K12" s="61"/>
      <c r="L12" s="61"/>
      <c r="M12" s="61"/>
      <c r="N12" s="14"/>
      <c r="O12" s="19"/>
      <c r="P12" s="9"/>
    </row>
    <row r="13" spans="1:16" s="4" customFormat="1" ht="33" customHeight="1" x14ac:dyDescent="0.25">
      <c r="A13" s="56">
        <v>2</v>
      </c>
      <c r="B13" s="13" t="s">
        <v>149</v>
      </c>
      <c r="C13" s="86" t="s">
        <v>94</v>
      </c>
      <c r="D13" s="86" t="s">
        <v>94</v>
      </c>
      <c r="E13" s="86" t="s">
        <v>94</v>
      </c>
      <c r="F13" s="86" t="s">
        <v>94</v>
      </c>
      <c r="G13" s="86" t="s">
        <v>94</v>
      </c>
      <c r="H13" s="86" t="s">
        <v>94</v>
      </c>
      <c r="I13" s="86" t="s">
        <v>94</v>
      </c>
      <c r="J13" s="86" t="s">
        <v>94</v>
      </c>
      <c r="K13" s="86" t="s">
        <v>94</v>
      </c>
      <c r="L13" s="86" t="s">
        <v>94</v>
      </c>
      <c r="M13" s="86" t="s">
        <v>94</v>
      </c>
      <c r="N13" s="86" t="s">
        <v>94</v>
      </c>
      <c r="O13" s="86" t="s">
        <v>94</v>
      </c>
      <c r="P13" s="86" t="s">
        <v>94</v>
      </c>
    </row>
    <row r="14" spans="1:16" s="4" customFormat="1" ht="15.75" customHeight="1" x14ac:dyDescent="0.25">
      <c r="A14" s="56" t="s">
        <v>75</v>
      </c>
      <c r="B14" s="13" t="s">
        <v>150</v>
      </c>
      <c r="C14" s="86"/>
      <c r="D14" s="86" t="s">
        <v>151</v>
      </c>
      <c r="E14" s="86"/>
      <c r="F14" s="86" t="s">
        <v>16</v>
      </c>
      <c r="G14" s="82" t="s">
        <v>152</v>
      </c>
      <c r="H14" s="82"/>
      <c r="I14" s="87"/>
      <c r="J14" s="86"/>
      <c r="K14" s="86" t="s">
        <v>151</v>
      </c>
      <c r="L14" s="86"/>
      <c r="M14" s="86" t="s">
        <v>16</v>
      </c>
      <c r="N14" s="82" t="s">
        <v>152</v>
      </c>
      <c r="O14" s="82"/>
      <c r="P14" s="87"/>
    </row>
    <row r="15" spans="1:16" s="4" customFormat="1" ht="15.75" customHeight="1" x14ac:dyDescent="0.25">
      <c r="A15" s="56" t="s">
        <v>76</v>
      </c>
      <c r="B15" s="13" t="s">
        <v>153</v>
      </c>
      <c r="C15" s="86"/>
      <c r="D15" s="86" t="s">
        <v>151</v>
      </c>
      <c r="E15" s="86"/>
      <c r="F15" s="86" t="s">
        <v>16</v>
      </c>
      <c r="G15" s="82" t="s">
        <v>152</v>
      </c>
      <c r="H15" s="82"/>
      <c r="I15" s="87"/>
      <c r="J15" s="86"/>
      <c r="K15" s="86" t="s">
        <v>151</v>
      </c>
      <c r="L15" s="86"/>
      <c r="M15" s="86" t="s">
        <v>16</v>
      </c>
      <c r="N15" s="82" t="s">
        <v>152</v>
      </c>
      <c r="O15" s="82"/>
      <c r="P15" s="87"/>
    </row>
    <row r="16" spans="1:16" s="4" customFormat="1" ht="15.75" customHeight="1" x14ac:dyDescent="0.25">
      <c r="A16" s="56" t="s">
        <v>1</v>
      </c>
      <c r="B16" s="13" t="s">
        <v>1</v>
      </c>
      <c r="C16" s="86"/>
      <c r="D16" s="86"/>
      <c r="E16" s="86"/>
      <c r="F16" s="86"/>
      <c r="G16" s="82"/>
      <c r="H16" s="82"/>
      <c r="I16" s="87"/>
      <c r="J16" s="86"/>
      <c r="K16" s="86"/>
      <c r="L16" s="86"/>
      <c r="M16" s="86"/>
      <c r="N16" s="82"/>
      <c r="O16" s="82"/>
      <c r="P16" s="87"/>
    </row>
    <row r="17" spans="1:16" s="17" customFormat="1" ht="55.5" customHeight="1" x14ac:dyDescent="0.25">
      <c r="A17" s="56"/>
      <c r="B17" s="48" t="s">
        <v>154</v>
      </c>
      <c r="C17" s="62" t="s">
        <v>94</v>
      </c>
      <c r="D17" s="62" t="s">
        <v>94</v>
      </c>
      <c r="E17" s="62" t="s">
        <v>94</v>
      </c>
      <c r="F17" s="62" t="s">
        <v>94</v>
      </c>
      <c r="G17" s="62" t="s">
        <v>94</v>
      </c>
      <c r="H17" s="62" t="s">
        <v>94</v>
      </c>
      <c r="I17" s="22"/>
      <c r="J17" s="62" t="s">
        <v>94</v>
      </c>
      <c r="K17" s="62" t="s">
        <v>94</v>
      </c>
      <c r="L17" s="62" t="s">
        <v>94</v>
      </c>
      <c r="M17" s="62" t="s">
        <v>94</v>
      </c>
      <c r="N17" s="62" t="s">
        <v>94</v>
      </c>
      <c r="O17" s="62" t="s">
        <v>94</v>
      </c>
      <c r="P17" s="22"/>
    </row>
  </sheetData>
  <mergeCells count="11">
    <mergeCell ref="J6:M6"/>
    <mergeCell ref="C5:I5"/>
    <mergeCell ref="J5:P5"/>
    <mergeCell ref="C6:F6"/>
    <mergeCell ref="A3:P3"/>
    <mergeCell ref="B4:B7"/>
    <mergeCell ref="C4:I4"/>
    <mergeCell ref="J4:P4"/>
    <mergeCell ref="A4:A7"/>
    <mergeCell ref="N6:P6"/>
    <mergeCell ref="G6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zoomScale="70" zoomScaleNormal="70" zoomScaleSheetLayoutView="85" workbookViewId="0">
      <selection activeCell="C7" sqref="C7:I11"/>
    </sheetView>
  </sheetViews>
  <sheetFormatPr defaultRowHeight="15.75" x14ac:dyDescent="0.25"/>
  <cols>
    <col min="1" max="1" width="11" style="5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7" ht="15.75" customHeight="1" x14ac:dyDescent="0.25">
      <c r="A1" s="147" t="s">
        <v>12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</row>
    <row r="2" spans="1:17" ht="15.75" customHeight="1" x14ac:dyDescent="0.25">
      <c r="A2" s="148" t="s">
        <v>0</v>
      </c>
      <c r="B2" s="149" t="s">
        <v>2</v>
      </c>
      <c r="C2" s="150" t="s">
        <v>38</v>
      </c>
      <c r="D2" s="150"/>
      <c r="E2" s="150"/>
      <c r="F2" s="150"/>
      <c r="G2" s="150"/>
      <c r="H2" s="150"/>
      <c r="I2" s="150"/>
      <c r="J2" s="150" t="s">
        <v>39</v>
      </c>
      <c r="K2" s="150"/>
      <c r="L2" s="150"/>
      <c r="M2" s="150"/>
      <c r="N2" s="150"/>
      <c r="O2" s="150"/>
      <c r="P2" s="150"/>
    </row>
    <row r="3" spans="1:17" ht="41.25" customHeight="1" x14ac:dyDescent="0.25">
      <c r="A3" s="148"/>
      <c r="B3" s="149"/>
      <c r="C3" s="151" t="s">
        <v>172</v>
      </c>
      <c r="D3" s="152"/>
      <c r="E3" s="152"/>
      <c r="F3" s="152"/>
      <c r="G3" s="152"/>
      <c r="H3" s="152"/>
      <c r="I3" s="153"/>
      <c r="J3" s="151" t="s">
        <v>172</v>
      </c>
      <c r="K3" s="152"/>
      <c r="L3" s="152"/>
      <c r="M3" s="152"/>
      <c r="N3" s="152"/>
      <c r="O3" s="152"/>
      <c r="P3" s="153"/>
    </row>
    <row r="4" spans="1:17" ht="33.75" customHeight="1" x14ac:dyDescent="0.25">
      <c r="A4" s="148"/>
      <c r="B4" s="149"/>
      <c r="C4" s="149" t="s">
        <v>10</v>
      </c>
      <c r="D4" s="149"/>
      <c r="E4" s="149"/>
      <c r="F4" s="149"/>
      <c r="G4" s="149" t="s">
        <v>95</v>
      </c>
      <c r="H4" s="160"/>
      <c r="I4" s="160"/>
      <c r="J4" s="149" t="s">
        <v>10</v>
      </c>
      <c r="K4" s="149"/>
      <c r="L4" s="149"/>
      <c r="M4" s="149"/>
      <c r="N4" s="149" t="s">
        <v>95</v>
      </c>
      <c r="O4" s="160"/>
      <c r="P4" s="160"/>
    </row>
    <row r="5" spans="1:17" s="7" customFormat="1" ht="63" x14ac:dyDescent="0.25">
      <c r="A5" s="148"/>
      <c r="B5" s="149"/>
      <c r="C5" s="61" t="s">
        <v>23</v>
      </c>
      <c r="D5" s="61" t="s">
        <v>7</v>
      </c>
      <c r="E5" s="61" t="s">
        <v>92</v>
      </c>
      <c r="F5" s="61" t="s">
        <v>8</v>
      </c>
      <c r="G5" s="61" t="s">
        <v>11</v>
      </c>
      <c r="H5" s="61" t="s">
        <v>46</v>
      </c>
      <c r="I5" s="11" t="s">
        <v>47</v>
      </c>
      <c r="J5" s="61" t="s">
        <v>23</v>
      </c>
      <c r="K5" s="61" t="s">
        <v>7</v>
      </c>
      <c r="L5" s="61" t="s">
        <v>92</v>
      </c>
      <c r="M5" s="61" t="s">
        <v>8</v>
      </c>
      <c r="N5" s="61" t="s">
        <v>11</v>
      </c>
      <c r="O5" s="61" t="s">
        <v>48</v>
      </c>
      <c r="P5" s="11" t="s">
        <v>47</v>
      </c>
    </row>
    <row r="6" spans="1:17" s="10" customFormat="1" x14ac:dyDescent="0.25">
      <c r="A6" s="5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1">
        <v>9</v>
      </c>
      <c r="J6" s="61">
        <v>10</v>
      </c>
      <c r="K6" s="11">
        <v>11</v>
      </c>
      <c r="L6" s="61">
        <v>12</v>
      </c>
      <c r="M6" s="11">
        <v>13</v>
      </c>
      <c r="N6" s="61">
        <v>14</v>
      </c>
      <c r="O6" s="11">
        <v>15</v>
      </c>
      <c r="P6" s="61">
        <v>16</v>
      </c>
    </row>
    <row r="7" spans="1:17" s="10" customFormat="1" ht="51" customHeight="1" x14ac:dyDescent="0.25">
      <c r="A7" s="60">
        <v>1</v>
      </c>
      <c r="B7" s="12" t="s">
        <v>106</v>
      </c>
      <c r="C7" s="61" t="s">
        <v>94</v>
      </c>
      <c r="D7" s="61" t="s">
        <v>94</v>
      </c>
      <c r="E7" s="61" t="s">
        <v>94</v>
      </c>
      <c r="F7" s="61" t="s">
        <v>94</v>
      </c>
      <c r="G7" s="61" t="s">
        <v>94</v>
      </c>
      <c r="H7" s="61" t="s">
        <v>94</v>
      </c>
      <c r="I7" s="61" t="s">
        <v>94</v>
      </c>
      <c r="J7" s="61" t="s">
        <v>94</v>
      </c>
      <c r="K7" s="61" t="s">
        <v>94</v>
      </c>
      <c r="L7" s="61" t="s">
        <v>94</v>
      </c>
      <c r="M7" s="61" t="s">
        <v>94</v>
      </c>
      <c r="N7" s="61" t="s">
        <v>94</v>
      </c>
      <c r="O7" s="61" t="s">
        <v>94</v>
      </c>
      <c r="P7" s="61" t="s">
        <v>94</v>
      </c>
    </row>
    <row r="8" spans="1:17" s="10" customFormat="1" ht="31.5" customHeight="1" x14ac:dyDescent="0.25">
      <c r="A8" s="60" t="s">
        <v>73</v>
      </c>
      <c r="B8" s="117" t="s">
        <v>182</v>
      </c>
      <c r="C8" s="61" t="s">
        <v>94</v>
      </c>
      <c r="D8" s="61" t="s">
        <v>184</v>
      </c>
      <c r="E8" s="61">
        <v>36.631</v>
      </c>
      <c r="F8" s="61" t="s">
        <v>178</v>
      </c>
      <c r="G8" s="61" t="s">
        <v>185</v>
      </c>
      <c r="H8" s="61">
        <v>339</v>
      </c>
      <c r="I8" s="61">
        <v>12914.62536</v>
      </c>
      <c r="J8" s="61" t="s">
        <v>94</v>
      </c>
      <c r="K8" s="123" t="s">
        <v>184</v>
      </c>
      <c r="L8" s="122">
        <v>36.631</v>
      </c>
      <c r="M8" s="118" t="s">
        <v>178</v>
      </c>
      <c r="N8" s="124" t="s">
        <v>185</v>
      </c>
      <c r="O8" s="120">
        <v>339</v>
      </c>
      <c r="P8" s="119">
        <f>O8*L8*Q8</f>
        <v>12914.62536</v>
      </c>
      <c r="Q8" s="10">
        <v>1.04</v>
      </c>
    </row>
    <row r="9" spans="1:17" s="17" customFormat="1" ht="30" customHeight="1" x14ac:dyDescent="0.25">
      <c r="A9" s="56" t="s">
        <v>192</v>
      </c>
      <c r="B9" s="13" t="s">
        <v>6</v>
      </c>
      <c r="C9" s="61" t="s">
        <v>94</v>
      </c>
      <c r="D9" s="61" t="s">
        <v>94</v>
      </c>
      <c r="E9" s="61" t="s">
        <v>94</v>
      </c>
      <c r="F9" s="61" t="s">
        <v>94</v>
      </c>
      <c r="G9" s="61" t="s">
        <v>94</v>
      </c>
      <c r="H9" s="61" t="s">
        <v>94</v>
      </c>
      <c r="I9" s="61" t="s">
        <v>94</v>
      </c>
      <c r="J9" s="61" t="s">
        <v>94</v>
      </c>
      <c r="K9" s="61" t="s">
        <v>94</v>
      </c>
      <c r="L9" s="61" t="s">
        <v>94</v>
      </c>
      <c r="M9" s="61" t="s">
        <v>94</v>
      </c>
      <c r="N9" s="61" t="s">
        <v>94</v>
      </c>
      <c r="O9" s="61" t="s">
        <v>94</v>
      </c>
      <c r="P9" s="61" t="s">
        <v>94</v>
      </c>
    </row>
    <row r="10" spans="1:17" s="17" customFormat="1" ht="30" customHeight="1" x14ac:dyDescent="0.25">
      <c r="A10" s="56" t="s">
        <v>75</v>
      </c>
      <c r="B10" s="12" t="s">
        <v>183</v>
      </c>
      <c r="C10" s="61" t="s">
        <v>94</v>
      </c>
      <c r="D10" s="61" t="s">
        <v>186</v>
      </c>
      <c r="E10" s="61">
        <v>1</v>
      </c>
      <c r="F10" s="61" t="s">
        <v>16</v>
      </c>
      <c r="G10" s="61" t="s">
        <v>187</v>
      </c>
      <c r="H10" s="61">
        <v>1500</v>
      </c>
      <c r="I10" s="61">
        <v>1500</v>
      </c>
      <c r="J10" s="61" t="s">
        <v>94</v>
      </c>
      <c r="K10" s="61" t="s">
        <v>186</v>
      </c>
      <c r="L10" s="61">
        <v>1</v>
      </c>
      <c r="M10" s="61" t="s">
        <v>16</v>
      </c>
      <c r="N10" s="14" t="s">
        <v>187</v>
      </c>
      <c r="O10" s="66">
        <v>1500</v>
      </c>
      <c r="P10" s="66">
        <f>O10</f>
        <v>1500</v>
      </c>
    </row>
    <row r="11" spans="1:17" s="17" customFormat="1" ht="51" customHeight="1" x14ac:dyDescent="0.25">
      <c r="A11" s="56"/>
      <c r="B11" s="48" t="s">
        <v>96</v>
      </c>
      <c r="C11" s="62" t="s">
        <v>94</v>
      </c>
      <c r="D11" s="62" t="s">
        <v>94</v>
      </c>
      <c r="E11" s="62" t="s">
        <v>94</v>
      </c>
      <c r="F11" s="62" t="s">
        <v>94</v>
      </c>
      <c r="G11" s="62" t="s">
        <v>94</v>
      </c>
      <c r="H11" s="61" t="s">
        <v>94</v>
      </c>
      <c r="I11" s="68">
        <v>1500</v>
      </c>
      <c r="J11" s="62" t="s">
        <v>94</v>
      </c>
      <c r="K11" s="62" t="s">
        <v>94</v>
      </c>
      <c r="L11" s="62" t="s">
        <v>94</v>
      </c>
      <c r="M11" s="62" t="s">
        <v>94</v>
      </c>
      <c r="N11" s="62" t="s">
        <v>94</v>
      </c>
      <c r="O11" s="62" t="s">
        <v>94</v>
      </c>
      <c r="P11" s="121">
        <f>P10</f>
        <v>1500</v>
      </c>
    </row>
    <row r="12" spans="1:17" s="49" customFormat="1" ht="18.75" customHeight="1" x14ac:dyDescent="0.25">
      <c r="A12" s="158"/>
      <c r="B12" s="158"/>
      <c r="C12" s="158"/>
      <c r="D12" s="158"/>
      <c r="E12" s="158"/>
      <c r="F12" s="158"/>
      <c r="G12" s="158"/>
      <c r="H12" s="52"/>
      <c r="I12" s="31"/>
    </row>
    <row r="13" spans="1:17" s="49" customFormat="1" ht="42" customHeight="1" x14ac:dyDescent="0.25">
      <c r="A13" s="155"/>
      <c r="B13" s="156"/>
      <c r="C13" s="156"/>
      <c r="D13" s="156"/>
      <c r="E13" s="156"/>
      <c r="F13" s="156"/>
      <c r="G13" s="156"/>
      <c r="H13" s="52"/>
      <c r="I13" s="31"/>
    </row>
    <row r="14" spans="1:17" ht="53.25" customHeight="1" x14ac:dyDescent="0.25">
      <c r="A14" s="155"/>
      <c r="B14" s="156"/>
      <c r="C14" s="156"/>
      <c r="D14" s="156"/>
      <c r="E14" s="156"/>
      <c r="F14" s="156"/>
      <c r="G14" s="156"/>
    </row>
    <row r="15" spans="1:17" x14ac:dyDescent="0.25">
      <c r="A15" s="157"/>
      <c r="B15" s="157"/>
      <c r="C15" s="157"/>
      <c r="D15" s="157"/>
      <c r="E15" s="157"/>
      <c r="F15" s="157"/>
      <c r="G15" s="157"/>
    </row>
    <row r="16" spans="1:17" x14ac:dyDescent="0.25">
      <c r="B16" s="64"/>
    </row>
    <row r="20" spans="2:2" x14ac:dyDescent="0.25">
      <c r="B20" s="64"/>
    </row>
  </sheetData>
  <mergeCells count="15">
    <mergeCell ref="A1:P1"/>
    <mergeCell ref="A2:A5"/>
    <mergeCell ref="B2:B5"/>
    <mergeCell ref="C2:I2"/>
    <mergeCell ref="J2:P2"/>
    <mergeCell ref="C3:I3"/>
    <mergeCell ref="J3:P3"/>
    <mergeCell ref="C4:F4"/>
    <mergeCell ref="G4:I4"/>
    <mergeCell ref="A12:G12"/>
    <mergeCell ref="J4:M4"/>
    <mergeCell ref="N4:P4"/>
    <mergeCell ref="A15:G15"/>
    <mergeCell ref="A13:G13"/>
    <mergeCell ref="A14:G14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view="pageBreakPreview" topLeftCell="A4" zoomScale="85" zoomScaleNormal="70" zoomScaleSheetLayoutView="85" workbookViewId="0">
      <selection activeCell="M17" sqref="M17"/>
    </sheetView>
  </sheetViews>
  <sheetFormatPr defaultRowHeight="15.75" x14ac:dyDescent="0.25"/>
  <cols>
    <col min="1" max="1" width="7.625" style="5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147" t="s">
        <v>20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</row>
    <row r="2" spans="1:16" ht="15.75" customHeight="1" x14ac:dyDescent="0.25">
      <c r="A2" s="148" t="s">
        <v>0</v>
      </c>
      <c r="B2" s="149" t="s">
        <v>2</v>
      </c>
      <c r="C2" s="150" t="s">
        <v>38</v>
      </c>
      <c r="D2" s="150"/>
      <c r="E2" s="150"/>
      <c r="F2" s="150"/>
      <c r="G2" s="150"/>
      <c r="H2" s="150"/>
      <c r="I2" s="150"/>
      <c r="J2" s="150" t="s">
        <v>39</v>
      </c>
      <c r="K2" s="150"/>
      <c r="L2" s="150"/>
      <c r="M2" s="150"/>
      <c r="N2" s="150"/>
      <c r="O2" s="150"/>
      <c r="P2" s="150"/>
    </row>
    <row r="3" spans="1:16" ht="33" customHeight="1" x14ac:dyDescent="0.25">
      <c r="A3" s="148"/>
      <c r="B3" s="149"/>
      <c r="C3" s="151" t="s">
        <v>174</v>
      </c>
      <c r="D3" s="152"/>
      <c r="E3" s="152"/>
      <c r="F3" s="152"/>
      <c r="G3" s="152"/>
      <c r="H3" s="152"/>
      <c r="I3" s="153"/>
      <c r="J3" s="151" t="s">
        <v>174</v>
      </c>
      <c r="K3" s="152"/>
      <c r="L3" s="152"/>
      <c r="M3" s="152"/>
      <c r="N3" s="152"/>
      <c r="O3" s="152"/>
      <c r="P3" s="153"/>
    </row>
    <row r="4" spans="1:16" ht="33.75" customHeight="1" x14ac:dyDescent="0.25">
      <c r="A4" s="148"/>
      <c r="B4" s="149"/>
      <c r="C4" s="149" t="s">
        <v>10</v>
      </c>
      <c r="D4" s="149"/>
      <c r="E4" s="149"/>
      <c r="F4" s="149"/>
      <c r="G4" s="149" t="s">
        <v>95</v>
      </c>
      <c r="H4" s="160"/>
      <c r="I4" s="160"/>
      <c r="J4" s="149" t="s">
        <v>10</v>
      </c>
      <c r="K4" s="149"/>
      <c r="L4" s="149"/>
      <c r="M4" s="149"/>
      <c r="N4" s="149" t="s">
        <v>95</v>
      </c>
      <c r="O4" s="160"/>
      <c r="P4" s="160"/>
    </row>
    <row r="5" spans="1:16" s="7" customFormat="1" ht="63" x14ac:dyDescent="0.25">
      <c r="A5" s="148"/>
      <c r="B5" s="149"/>
      <c r="C5" s="61" t="s">
        <v>23</v>
      </c>
      <c r="D5" s="61" t="s">
        <v>7</v>
      </c>
      <c r="E5" s="61" t="s">
        <v>92</v>
      </c>
      <c r="F5" s="61" t="s">
        <v>8</v>
      </c>
      <c r="G5" s="61" t="s">
        <v>11</v>
      </c>
      <c r="H5" s="61" t="s">
        <v>46</v>
      </c>
      <c r="I5" s="11" t="s">
        <v>47</v>
      </c>
      <c r="J5" s="61" t="s">
        <v>23</v>
      </c>
      <c r="K5" s="61" t="s">
        <v>7</v>
      </c>
      <c r="L5" s="61" t="s">
        <v>92</v>
      </c>
      <c r="M5" s="61" t="s">
        <v>8</v>
      </c>
      <c r="N5" s="61" t="s">
        <v>11</v>
      </c>
      <c r="O5" s="61" t="s">
        <v>48</v>
      </c>
      <c r="P5" s="11" t="s">
        <v>47</v>
      </c>
    </row>
    <row r="6" spans="1:16" s="10" customFormat="1" x14ac:dyDescent="0.25">
      <c r="A6" s="5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1">
        <v>9</v>
      </c>
      <c r="J6" s="61">
        <v>10</v>
      </c>
      <c r="K6" s="11">
        <v>11</v>
      </c>
      <c r="L6" s="61">
        <v>12</v>
      </c>
      <c r="M6" s="11">
        <v>13</v>
      </c>
      <c r="N6" s="61">
        <v>14</v>
      </c>
      <c r="O6" s="11">
        <v>15</v>
      </c>
      <c r="P6" s="61">
        <v>16</v>
      </c>
    </row>
    <row r="7" spans="1:16" s="10" customFormat="1" ht="58.5" customHeight="1" x14ac:dyDescent="0.25">
      <c r="A7" s="56">
        <v>1</v>
      </c>
      <c r="B7" s="13" t="s">
        <v>105</v>
      </c>
      <c r="C7" s="61" t="s">
        <v>94</v>
      </c>
      <c r="D7" s="61" t="s">
        <v>94</v>
      </c>
      <c r="E7" s="61" t="s">
        <v>94</v>
      </c>
      <c r="F7" s="61" t="s">
        <v>94</v>
      </c>
      <c r="G7" s="61" t="s">
        <v>94</v>
      </c>
      <c r="H7" s="61" t="s">
        <v>94</v>
      </c>
      <c r="I7" s="61" t="s">
        <v>94</v>
      </c>
      <c r="J7" s="61" t="s">
        <v>94</v>
      </c>
      <c r="K7" s="61" t="s">
        <v>94</v>
      </c>
      <c r="L7" s="61" t="s">
        <v>94</v>
      </c>
      <c r="M7" s="61" t="s">
        <v>94</v>
      </c>
      <c r="N7" s="61" t="s">
        <v>94</v>
      </c>
      <c r="O7" s="61" t="s">
        <v>94</v>
      </c>
      <c r="P7" s="61" t="s">
        <v>94</v>
      </c>
    </row>
    <row r="8" spans="1:16" s="10" customFormat="1" ht="47.25" x14ac:dyDescent="0.25">
      <c r="A8" s="56" t="s">
        <v>73</v>
      </c>
      <c r="B8" s="13" t="s">
        <v>107</v>
      </c>
      <c r="C8" s="61"/>
      <c r="D8" s="32" t="s">
        <v>109</v>
      </c>
      <c r="E8" s="61"/>
      <c r="F8" s="63" t="s">
        <v>3</v>
      </c>
      <c r="G8" s="14" t="s">
        <v>35</v>
      </c>
      <c r="H8" s="61"/>
      <c r="I8" s="16"/>
      <c r="J8" s="61"/>
      <c r="K8" s="32" t="s">
        <v>109</v>
      </c>
      <c r="L8" s="61"/>
      <c r="M8" s="63" t="s">
        <v>3</v>
      </c>
      <c r="N8" s="14" t="s">
        <v>35</v>
      </c>
      <c r="O8" s="61"/>
      <c r="P8" s="16"/>
    </row>
    <row r="9" spans="1:16" s="59" customFormat="1" ht="47.25" x14ac:dyDescent="0.25">
      <c r="A9" s="56" t="s">
        <v>74</v>
      </c>
      <c r="B9" s="13" t="s">
        <v>108</v>
      </c>
      <c r="C9" s="61"/>
      <c r="D9" s="32" t="s">
        <v>109</v>
      </c>
      <c r="E9" s="61"/>
      <c r="F9" s="63" t="s">
        <v>3</v>
      </c>
      <c r="G9" s="14" t="s">
        <v>35</v>
      </c>
      <c r="H9" s="61"/>
      <c r="I9" s="16"/>
      <c r="J9" s="61"/>
      <c r="K9" s="32" t="s">
        <v>109</v>
      </c>
      <c r="L9" s="61"/>
      <c r="M9" s="63" t="s">
        <v>3</v>
      </c>
      <c r="N9" s="14" t="s">
        <v>35</v>
      </c>
      <c r="O9" s="61"/>
      <c r="P9" s="16"/>
    </row>
    <row r="10" spans="1:16" s="59" customFormat="1" x14ac:dyDescent="0.25">
      <c r="A10" s="56" t="s">
        <v>1</v>
      </c>
      <c r="B10" s="13" t="s">
        <v>1</v>
      </c>
      <c r="C10" s="61"/>
      <c r="D10" s="32"/>
      <c r="E10" s="61"/>
      <c r="F10" s="63"/>
      <c r="G10" s="14"/>
      <c r="H10" s="61"/>
      <c r="I10" s="16"/>
      <c r="J10" s="61"/>
      <c r="K10" s="32"/>
      <c r="L10" s="61"/>
      <c r="M10" s="63"/>
      <c r="N10" s="14"/>
      <c r="O10" s="61"/>
      <c r="P10" s="16"/>
    </row>
    <row r="11" spans="1:16" s="10" customFormat="1" ht="47.25" x14ac:dyDescent="0.25">
      <c r="A11" s="56" t="s">
        <v>110</v>
      </c>
      <c r="B11" s="13" t="s">
        <v>69</v>
      </c>
      <c r="C11" s="61"/>
      <c r="D11" s="32" t="s">
        <v>109</v>
      </c>
      <c r="E11" s="61"/>
      <c r="F11" s="63" t="s">
        <v>3</v>
      </c>
      <c r="G11" s="14" t="s">
        <v>35</v>
      </c>
      <c r="H11" s="61"/>
      <c r="I11" s="16"/>
      <c r="J11" s="61"/>
      <c r="K11" s="32" t="s">
        <v>109</v>
      </c>
      <c r="L11" s="61"/>
      <c r="M11" s="63" t="s">
        <v>3</v>
      </c>
      <c r="N11" s="14" t="s">
        <v>35</v>
      </c>
      <c r="O11" s="61"/>
      <c r="P11" s="16"/>
    </row>
    <row r="12" spans="1:16" s="10" customFormat="1" x14ac:dyDescent="0.25">
      <c r="A12" s="56" t="s">
        <v>1</v>
      </c>
      <c r="B12" s="13" t="s">
        <v>1</v>
      </c>
      <c r="C12" s="61"/>
      <c r="D12" s="32"/>
      <c r="E12" s="61"/>
      <c r="F12" s="63"/>
      <c r="G12" s="14"/>
      <c r="H12" s="61"/>
      <c r="I12" s="16"/>
      <c r="J12" s="61"/>
      <c r="K12" s="32"/>
      <c r="L12" s="61"/>
      <c r="M12" s="63"/>
      <c r="N12" s="14"/>
      <c r="O12" s="61"/>
      <c r="P12" s="16"/>
    </row>
    <row r="13" spans="1:16" s="10" customFormat="1" x14ac:dyDescent="0.25">
      <c r="A13" s="56">
        <v>2</v>
      </c>
      <c r="B13" s="34" t="s">
        <v>97</v>
      </c>
      <c r="C13" s="61" t="s">
        <v>94</v>
      </c>
      <c r="D13" s="61" t="s">
        <v>94</v>
      </c>
      <c r="E13" s="61" t="s">
        <v>94</v>
      </c>
      <c r="F13" s="61" t="s">
        <v>94</v>
      </c>
      <c r="G13" s="61" t="s">
        <v>94</v>
      </c>
      <c r="H13" s="61" t="s">
        <v>94</v>
      </c>
      <c r="I13" s="61" t="s">
        <v>94</v>
      </c>
      <c r="J13" s="61" t="s">
        <v>94</v>
      </c>
      <c r="K13" s="61" t="s">
        <v>94</v>
      </c>
      <c r="L13" s="61" t="s">
        <v>94</v>
      </c>
      <c r="M13" s="61" t="s">
        <v>94</v>
      </c>
      <c r="N13" s="61" t="s">
        <v>94</v>
      </c>
      <c r="O13" s="61" t="s">
        <v>94</v>
      </c>
      <c r="P13" s="61" t="s">
        <v>94</v>
      </c>
    </row>
    <row r="14" spans="1:16" s="10" customFormat="1" ht="31.5" x14ac:dyDescent="0.25">
      <c r="A14" s="56" t="s">
        <v>75</v>
      </c>
      <c r="B14" s="13" t="s">
        <v>68</v>
      </c>
      <c r="C14" s="61"/>
      <c r="D14" s="32" t="s">
        <v>101</v>
      </c>
      <c r="E14" s="61"/>
      <c r="F14" s="63" t="s">
        <v>3</v>
      </c>
      <c r="G14" s="14" t="s">
        <v>34</v>
      </c>
      <c r="H14" s="61"/>
      <c r="I14" s="16"/>
      <c r="J14" s="61"/>
      <c r="K14" s="32" t="s">
        <v>101</v>
      </c>
      <c r="L14" s="61"/>
      <c r="M14" s="63" t="s">
        <v>3</v>
      </c>
      <c r="N14" s="14" t="s">
        <v>34</v>
      </c>
      <c r="O14" s="61"/>
      <c r="P14" s="16"/>
    </row>
    <row r="15" spans="1:16" s="10" customFormat="1" ht="31.5" x14ac:dyDescent="0.25">
      <c r="A15" s="56" t="s">
        <v>76</v>
      </c>
      <c r="B15" s="13" t="s">
        <v>69</v>
      </c>
      <c r="C15" s="61"/>
      <c r="D15" s="32" t="s">
        <v>101</v>
      </c>
      <c r="E15" s="61"/>
      <c r="F15" s="63" t="s">
        <v>3</v>
      </c>
      <c r="G15" s="14" t="s">
        <v>34</v>
      </c>
      <c r="H15" s="61"/>
      <c r="I15" s="16"/>
      <c r="J15" s="61"/>
      <c r="K15" s="32" t="s">
        <v>101</v>
      </c>
      <c r="L15" s="61"/>
      <c r="M15" s="63" t="s">
        <v>3</v>
      </c>
      <c r="N15" s="14" t="s">
        <v>34</v>
      </c>
      <c r="O15" s="61"/>
      <c r="P15" s="16"/>
    </row>
    <row r="16" spans="1:16" s="10" customFormat="1" x14ac:dyDescent="0.25">
      <c r="A16" s="56" t="s">
        <v>1</v>
      </c>
      <c r="B16" s="13" t="s">
        <v>1</v>
      </c>
      <c r="C16" s="61"/>
      <c r="D16" s="32"/>
      <c r="E16" s="61"/>
      <c r="F16" s="63"/>
      <c r="G16" s="14"/>
      <c r="H16" s="61"/>
      <c r="I16" s="16"/>
      <c r="J16" s="61"/>
      <c r="K16" s="32"/>
      <c r="L16" s="61"/>
      <c r="M16" s="63"/>
      <c r="N16" s="14"/>
      <c r="O16" s="61"/>
      <c r="P16" s="16"/>
    </row>
    <row r="17" spans="1:16" s="10" customFormat="1" ht="27" customHeight="1" x14ac:dyDescent="0.25">
      <c r="A17" s="56">
        <v>3</v>
      </c>
      <c r="B17" s="35" t="s">
        <v>18</v>
      </c>
      <c r="C17" s="61" t="s">
        <v>94</v>
      </c>
      <c r="D17" s="61" t="s">
        <v>94</v>
      </c>
      <c r="E17" s="61" t="s">
        <v>94</v>
      </c>
      <c r="F17" s="61" t="s">
        <v>94</v>
      </c>
      <c r="G17" s="61" t="s">
        <v>94</v>
      </c>
      <c r="H17" s="61" t="s">
        <v>94</v>
      </c>
      <c r="I17" s="61" t="s">
        <v>94</v>
      </c>
      <c r="J17" s="61" t="s">
        <v>94</v>
      </c>
      <c r="K17" s="61" t="s">
        <v>94</v>
      </c>
      <c r="L17" s="61" t="s">
        <v>94</v>
      </c>
      <c r="M17" s="61" t="s">
        <v>94</v>
      </c>
      <c r="N17" s="61" t="s">
        <v>94</v>
      </c>
      <c r="O17" s="61" t="s">
        <v>94</v>
      </c>
      <c r="P17" s="61" t="s">
        <v>94</v>
      </c>
    </row>
    <row r="18" spans="1:16" s="10" customFormat="1" ht="63" x14ac:dyDescent="0.25">
      <c r="A18" s="56" t="s">
        <v>77</v>
      </c>
      <c r="B18" s="13" t="s">
        <v>68</v>
      </c>
      <c r="C18" s="61"/>
      <c r="D18" s="32" t="s">
        <v>102</v>
      </c>
      <c r="E18" s="61"/>
      <c r="F18" s="33" t="s">
        <v>19</v>
      </c>
      <c r="G18" s="14" t="s">
        <v>36</v>
      </c>
      <c r="H18" s="61"/>
      <c r="I18" s="16"/>
      <c r="J18" s="61"/>
      <c r="K18" s="32" t="s">
        <v>102</v>
      </c>
      <c r="L18" s="61"/>
      <c r="M18" s="33" t="s">
        <v>19</v>
      </c>
      <c r="N18" s="14" t="s">
        <v>36</v>
      </c>
      <c r="O18" s="61"/>
      <c r="P18" s="16"/>
    </row>
    <row r="19" spans="1:16" s="10" customFormat="1" ht="63" x14ac:dyDescent="0.25">
      <c r="A19" s="56" t="s">
        <v>78</v>
      </c>
      <c r="B19" s="13" t="s">
        <v>69</v>
      </c>
      <c r="C19" s="61"/>
      <c r="D19" s="32" t="s">
        <v>102</v>
      </c>
      <c r="E19" s="61"/>
      <c r="F19" s="33" t="s">
        <v>19</v>
      </c>
      <c r="G19" s="14" t="s">
        <v>36</v>
      </c>
      <c r="H19" s="61"/>
      <c r="I19" s="16"/>
      <c r="J19" s="61"/>
      <c r="K19" s="32" t="s">
        <v>102</v>
      </c>
      <c r="L19" s="61"/>
      <c r="M19" s="33" t="s">
        <v>19</v>
      </c>
      <c r="N19" s="14" t="s">
        <v>36</v>
      </c>
      <c r="O19" s="61"/>
      <c r="P19" s="16"/>
    </row>
    <row r="20" spans="1:16" s="10" customFormat="1" x14ac:dyDescent="0.25">
      <c r="A20" s="56" t="s">
        <v>1</v>
      </c>
      <c r="B20" s="13" t="s">
        <v>1</v>
      </c>
      <c r="C20" s="61"/>
      <c r="D20" s="32"/>
      <c r="E20" s="61"/>
      <c r="F20" s="33"/>
      <c r="G20" s="14"/>
      <c r="H20" s="61"/>
      <c r="I20" s="16"/>
      <c r="J20" s="61"/>
      <c r="K20" s="32"/>
      <c r="L20" s="61"/>
      <c r="M20" s="33"/>
      <c r="N20" s="14"/>
      <c r="O20" s="61"/>
      <c r="P20" s="16"/>
    </row>
    <row r="21" spans="1:16" s="10" customFormat="1" x14ac:dyDescent="0.25">
      <c r="A21" s="56">
        <v>4</v>
      </c>
      <c r="B21" s="13" t="s">
        <v>6</v>
      </c>
      <c r="C21" s="61"/>
      <c r="D21" s="32"/>
      <c r="E21" s="61"/>
      <c r="F21" s="61"/>
      <c r="G21" s="61"/>
      <c r="H21" s="61"/>
      <c r="I21" s="16"/>
      <c r="J21" s="61"/>
      <c r="K21" s="32"/>
      <c r="L21" s="61"/>
      <c r="M21" s="61"/>
      <c r="N21" s="61"/>
      <c r="O21" s="61"/>
      <c r="P21" s="16"/>
    </row>
    <row r="22" spans="1:16" s="10" customFormat="1" ht="31.5" x14ac:dyDescent="0.25">
      <c r="A22" s="56" t="s">
        <v>93</v>
      </c>
      <c r="B22" s="13" t="s">
        <v>68</v>
      </c>
      <c r="C22" s="61"/>
      <c r="D22" s="32"/>
      <c r="E22" s="61"/>
      <c r="F22" s="63" t="s">
        <v>3</v>
      </c>
      <c r="G22" s="14" t="s">
        <v>37</v>
      </c>
      <c r="H22" s="61"/>
      <c r="I22" s="16"/>
      <c r="J22" s="61"/>
      <c r="K22" s="32"/>
      <c r="L22" s="61"/>
      <c r="M22" s="63" t="s">
        <v>3</v>
      </c>
      <c r="N22" s="14" t="s">
        <v>37</v>
      </c>
      <c r="O22" s="61"/>
      <c r="P22" s="16"/>
    </row>
    <row r="23" spans="1:16" s="10" customFormat="1" ht="31.5" x14ac:dyDescent="0.25">
      <c r="A23" s="56" t="s">
        <v>111</v>
      </c>
      <c r="B23" s="13" t="s">
        <v>69</v>
      </c>
      <c r="C23" s="61"/>
      <c r="D23" s="32"/>
      <c r="E23" s="61"/>
      <c r="F23" s="63" t="s">
        <v>3</v>
      </c>
      <c r="G23" s="14" t="s">
        <v>37</v>
      </c>
      <c r="H23" s="61"/>
      <c r="I23" s="16"/>
      <c r="J23" s="61"/>
      <c r="K23" s="32"/>
      <c r="L23" s="61"/>
      <c r="M23" s="63" t="s">
        <v>3</v>
      </c>
      <c r="N23" s="14" t="s">
        <v>37</v>
      </c>
      <c r="O23" s="61"/>
      <c r="P23" s="16"/>
    </row>
    <row r="24" spans="1:16" s="10" customFormat="1" ht="15" customHeight="1" x14ac:dyDescent="0.25">
      <c r="A24" s="56" t="s">
        <v>1</v>
      </c>
      <c r="B24" s="13" t="s">
        <v>1</v>
      </c>
      <c r="C24" s="61"/>
      <c r="D24" s="32"/>
      <c r="E24" s="61"/>
      <c r="F24" s="63"/>
      <c r="G24" s="14"/>
      <c r="H24" s="61"/>
      <c r="I24" s="16"/>
      <c r="J24" s="61"/>
      <c r="K24" s="32"/>
      <c r="L24" s="61"/>
      <c r="M24" s="63"/>
      <c r="N24" s="14"/>
      <c r="O24" s="61"/>
      <c r="P24" s="16"/>
    </row>
    <row r="25" spans="1:16" ht="50.25" customHeight="1" x14ac:dyDescent="0.25">
      <c r="A25" s="56"/>
      <c r="B25" s="48" t="s">
        <v>49</v>
      </c>
      <c r="C25" s="21"/>
      <c r="D25" s="61"/>
      <c r="E25" s="61"/>
      <c r="F25" s="61"/>
      <c r="G25" s="1"/>
      <c r="H25" s="1"/>
      <c r="I25" s="22"/>
      <c r="J25" s="21"/>
      <c r="K25" s="61"/>
      <c r="L25" s="61"/>
      <c r="M25" s="61"/>
      <c r="N25" s="1"/>
      <c r="O25" s="66">
        <v>0</v>
      </c>
      <c r="P25" s="81">
        <v>0</v>
      </c>
    </row>
    <row r="26" spans="1:16" ht="15.75" customHeight="1" x14ac:dyDescent="0.25">
      <c r="D26" s="5"/>
      <c r="J26" s="29"/>
      <c r="K26" s="29"/>
    </row>
    <row r="27" spans="1:16" s="49" customFormat="1" ht="18.75" customHeight="1" x14ac:dyDescent="0.25">
      <c r="A27" s="161"/>
      <c r="B27" s="161"/>
      <c r="C27" s="161"/>
      <c r="D27" s="161"/>
      <c r="E27" s="161"/>
      <c r="F27" s="161"/>
      <c r="G27" s="161"/>
      <c r="H27" s="52"/>
      <c r="I27" s="31"/>
    </row>
    <row r="28" spans="1:16" s="49" customFormat="1" ht="41.25" customHeight="1" x14ac:dyDescent="0.25">
      <c r="A28" s="161"/>
      <c r="B28" s="161"/>
      <c r="C28" s="161"/>
      <c r="D28" s="161"/>
      <c r="E28" s="161"/>
      <c r="F28" s="161"/>
      <c r="G28" s="161"/>
      <c r="H28" s="52"/>
      <c r="I28" s="31"/>
    </row>
    <row r="29" spans="1:16" s="49" customFormat="1" ht="38.25" customHeight="1" x14ac:dyDescent="0.25">
      <c r="A29" s="161"/>
      <c r="B29" s="161"/>
      <c r="C29" s="161"/>
      <c r="D29" s="161"/>
      <c r="E29" s="161"/>
      <c r="F29" s="161"/>
      <c r="G29" s="161"/>
      <c r="H29" s="64"/>
      <c r="I29" s="31"/>
    </row>
    <row r="30" spans="1:16" s="49" customFormat="1" ht="18.75" customHeight="1" x14ac:dyDescent="0.25">
      <c r="A30" s="158"/>
      <c r="B30" s="158"/>
      <c r="C30" s="158"/>
      <c r="D30" s="158"/>
      <c r="E30" s="158"/>
      <c r="F30" s="158"/>
      <c r="G30" s="158"/>
      <c r="H30" s="52"/>
      <c r="I30" s="31"/>
    </row>
    <row r="31" spans="1:16" s="49" customFormat="1" ht="217.5" customHeight="1" x14ac:dyDescent="0.25">
      <c r="A31" s="155"/>
      <c r="B31" s="159"/>
      <c r="C31" s="159"/>
      <c r="D31" s="159"/>
      <c r="E31" s="159"/>
      <c r="F31" s="159"/>
      <c r="G31" s="159"/>
      <c r="H31" s="52"/>
      <c r="I31" s="31"/>
    </row>
    <row r="32" spans="1:16" ht="53.25" customHeight="1" x14ac:dyDescent="0.25">
      <c r="A32" s="155"/>
      <c r="B32" s="156"/>
      <c r="C32" s="156"/>
      <c r="D32" s="156"/>
      <c r="E32" s="156"/>
      <c r="F32" s="156"/>
      <c r="G32" s="156"/>
    </row>
    <row r="33" spans="1:16" x14ac:dyDescent="0.25">
      <c r="A33" s="157"/>
      <c r="B33" s="157"/>
      <c r="C33" s="157"/>
      <c r="D33" s="157"/>
      <c r="E33" s="157"/>
      <c r="F33" s="157"/>
      <c r="G33" s="157"/>
    </row>
    <row r="34" spans="1:16" s="5" customFormat="1" x14ac:dyDescent="0.25">
      <c r="A34" s="53"/>
      <c r="B34" s="64"/>
      <c r="D34" s="2"/>
      <c r="G34" s="50"/>
      <c r="H34" s="50"/>
      <c r="I34" s="3"/>
      <c r="J34" s="4"/>
      <c r="K34" s="4"/>
      <c r="L34" s="4"/>
      <c r="M34" s="4"/>
      <c r="N34" s="4"/>
      <c r="O34" s="4"/>
      <c r="P34" s="4"/>
    </row>
    <row r="38" spans="1:16" s="5" customFormat="1" x14ac:dyDescent="0.25">
      <c r="A38" s="53"/>
      <c r="B38" s="64"/>
      <c r="D38" s="2"/>
      <c r="G38" s="50"/>
      <c r="H38" s="50"/>
      <c r="I38" s="3"/>
      <c r="J38" s="4"/>
      <c r="K38" s="4"/>
      <c r="L38" s="4"/>
      <c r="M38" s="4"/>
      <c r="N38" s="4"/>
      <c r="O38" s="4"/>
      <c r="P38" s="4"/>
    </row>
  </sheetData>
  <mergeCells count="18">
    <mergeCell ref="A1:P1"/>
    <mergeCell ref="A2:A5"/>
    <mergeCell ref="B2:B5"/>
    <mergeCell ref="C2:I2"/>
    <mergeCell ref="J2:P2"/>
    <mergeCell ref="C3:I3"/>
    <mergeCell ref="J3:P3"/>
    <mergeCell ref="C4:F4"/>
    <mergeCell ref="G4:I4"/>
    <mergeCell ref="J4:M4"/>
    <mergeCell ref="A32:G32"/>
    <mergeCell ref="A33:G33"/>
    <mergeCell ref="N4:P4"/>
    <mergeCell ref="A27:G27"/>
    <mergeCell ref="A28:G28"/>
    <mergeCell ref="A29:G29"/>
    <mergeCell ref="A30:G30"/>
    <mergeCell ref="A31:G31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tabSelected="1" view="pageBreakPreview" topLeftCell="A16" zoomScale="70" zoomScaleNormal="70" zoomScaleSheetLayoutView="70" workbookViewId="0">
      <selection activeCell="K25" sqref="K25"/>
    </sheetView>
  </sheetViews>
  <sheetFormatPr defaultRowHeight="15.75" x14ac:dyDescent="0.25"/>
  <cols>
    <col min="1" max="1" width="11" style="92" customWidth="1"/>
    <col min="2" max="2" width="26.375" style="93" customWidth="1"/>
    <col min="3" max="3" width="17.75" style="94" customWidth="1"/>
    <col min="4" max="4" width="23.5" style="93" customWidth="1"/>
    <col min="5" max="5" width="13.625" style="94" customWidth="1"/>
    <col min="6" max="6" width="8.5" style="96" customWidth="1"/>
    <col min="7" max="10" width="8.5" style="97" customWidth="1"/>
    <col min="11" max="11" width="10.875" style="97" customWidth="1"/>
    <col min="12" max="12" width="10.875" style="4" customWidth="1"/>
    <col min="13" max="13" width="7.75" style="4" customWidth="1"/>
    <col min="14" max="16384" width="9" style="4"/>
  </cols>
  <sheetData>
    <row r="1" spans="1:14" ht="18.75" x14ac:dyDescent="0.25">
      <c r="M1" s="38" t="s">
        <v>42</v>
      </c>
    </row>
    <row r="2" spans="1:14" ht="18.75" x14ac:dyDescent="0.3">
      <c r="M2" s="39" t="s">
        <v>40</v>
      </c>
    </row>
    <row r="3" spans="1:14" ht="18.75" x14ac:dyDescent="0.3">
      <c r="M3" s="39" t="s">
        <v>41</v>
      </c>
    </row>
    <row r="4" spans="1:14" ht="18.75" x14ac:dyDescent="0.25">
      <c r="A4" s="140" t="s">
        <v>45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</row>
    <row r="5" spans="1:14" ht="18.75" x14ac:dyDescent="0.3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</row>
    <row r="6" spans="1:14" x14ac:dyDescent="0.25">
      <c r="A6" s="142" t="str">
        <f>'т1 '!A6:P6</f>
        <v>Инвестиционная программа АО Чеченэнерго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</row>
    <row r="7" spans="1:14" x14ac:dyDescent="0.25">
      <c r="A7" s="142" t="str">
        <f>'т1 '!A7:P7</f>
        <v xml:space="preserve"> полное наименование субъекта электроэнергетики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</row>
    <row r="8" spans="1:14" x14ac:dyDescent="0.25">
      <c r="A8" s="142" t="s">
        <v>197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</row>
    <row r="9" spans="1:14" ht="50.25" customHeight="1" x14ac:dyDescent="0.25">
      <c r="A9" s="184" t="s">
        <v>189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</row>
    <row r="10" spans="1:14" x14ac:dyDescent="0.25">
      <c r="A10" s="134" t="s">
        <v>193</v>
      </c>
      <c r="B10" s="134"/>
      <c r="C10" s="134"/>
      <c r="D10" s="134" t="s">
        <v>194</v>
      </c>
      <c r="E10" s="134"/>
      <c r="F10" s="134"/>
      <c r="G10" s="134"/>
      <c r="H10" s="134"/>
      <c r="I10" s="134"/>
      <c r="J10" s="134"/>
      <c r="K10" s="134"/>
      <c r="L10" s="134"/>
      <c r="M10" s="134"/>
    </row>
    <row r="11" spans="1:14" x14ac:dyDescent="0.25">
      <c r="A11" s="179" t="s">
        <v>198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</row>
    <row r="12" spans="1:14" x14ac:dyDescent="0.25">
      <c r="A12" s="179" t="s">
        <v>170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</row>
    <row r="13" spans="1:14" x14ac:dyDescent="0.25">
      <c r="A13" s="179" t="s">
        <v>121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</row>
    <row r="14" spans="1:14" x14ac:dyDescent="0.25">
      <c r="A14" s="179" t="s">
        <v>196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</row>
    <row r="15" spans="1:14" ht="15.75" customHeight="1" x14ac:dyDescent="0.25">
      <c r="A15" s="179" t="s">
        <v>171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</row>
    <row r="16" spans="1:14" ht="36" customHeight="1" x14ac:dyDescent="0.25">
      <c r="A16" s="181" t="s">
        <v>53</v>
      </c>
      <c r="B16" s="182"/>
      <c r="C16" s="182"/>
      <c r="D16" s="183"/>
      <c r="E16" s="98"/>
      <c r="F16" s="100"/>
      <c r="G16" s="100"/>
      <c r="H16" s="100"/>
      <c r="I16" s="100"/>
      <c r="J16" s="100"/>
      <c r="K16" s="101"/>
      <c r="L16" s="29"/>
      <c r="M16" s="23"/>
      <c r="N16" s="49"/>
    </row>
    <row r="17" spans="1:15" ht="49.5" customHeight="1" x14ac:dyDescent="0.25">
      <c r="A17" s="83" t="s">
        <v>0</v>
      </c>
      <c r="B17" s="88" t="s">
        <v>52</v>
      </c>
      <c r="C17" s="102" t="s">
        <v>38</v>
      </c>
      <c r="D17" s="103" t="s">
        <v>39</v>
      </c>
      <c r="E17" s="95"/>
      <c r="F17" s="105"/>
      <c r="G17" s="105"/>
      <c r="H17" s="105"/>
      <c r="I17" s="105"/>
      <c r="J17" s="105"/>
      <c r="K17" s="99"/>
      <c r="L17" s="52"/>
      <c r="M17" s="31"/>
      <c r="N17" s="52"/>
    </row>
    <row r="18" spans="1:15" ht="17.25" customHeight="1" x14ac:dyDescent="0.25">
      <c r="A18" s="83">
        <v>1</v>
      </c>
      <c r="B18" s="88">
        <v>2</v>
      </c>
      <c r="C18" s="102">
        <v>3</v>
      </c>
      <c r="D18" s="88">
        <v>4</v>
      </c>
      <c r="E18" s="95"/>
      <c r="F18" s="98"/>
      <c r="G18" s="98"/>
      <c r="H18" s="98"/>
      <c r="I18" s="98"/>
      <c r="J18" s="98"/>
      <c r="K18" s="104"/>
      <c r="L18" s="49"/>
      <c r="M18" s="49"/>
      <c r="N18" s="49"/>
    </row>
    <row r="19" spans="1:15" ht="91.5" customHeight="1" x14ac:dyDescent="0.25">
      <c r="A19" s="84">
        <v>1</v>
      </c>
      <c r="B19" s="89" t="s">
        <v>54</v>
      </c>
      <c r="C19" s="90">
        <v>4500</v>
      </c>
      <c r="D19" s="90">
        <f>т2!P17+'т4 '!P11</f>
        <v>4500</v>
      </c>
      <c r="E19" s="95"/>
      <c r="F19" s="100"/>
      <c r="G19" s="100"/>
      <c r="H19" s="100"/>
      <c r="I19" s="100"/>
      <c r="J19" s="100"/>
      <c r="K19" s="104"/>
      <c r="L19" s="49"/>
      <c r="M19" s="49"/>
      <c r="N19" s="49"/>
    </row>
    <row r="20" spans="1:15" ht="33.75" customHeight="1" x14ac:dyDescent="0.25">
      <c r="A20" s="84">
        <v>2</v>
      </c>
      <c r="B20" s="89" t="s">
        <v>177</v>
      </c>
      <c r="C20" s="90">
        <v>900</v>
      </c>
      <c r="D20" s="91">
        <f>D19*0.2</f>
        <v>900</v>
      </c>
      <c r="E20" s="95"/>
      <c r="F20" s="189" t="s">
        <v>141</v>
      </c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15" ht="114.75" customHeight="1" x14ac:dyDescent="0.25">
      <c r="A21" s="84">
        <v>3</v>
      </c>
      <c r="B21" s="89" t="s">
        <v>159</v>
      </c>
      <c r="C21" s="90">
        <v>5400</v>
      </c>
      <c r="D21" s="91">
        <f>D19+D20</f>
        <v>5400</v>
      </c>
      <c r="E21" s="95"/>
      <c r="F21" s="192">
        <v>2018</v>
      </c>
      <c r="G21" s="192">
        <v>2019</v>
      </c>
      <c r="H21" s="192">
        <v>2020</v>
      </c>
      <c r="I21" s="192">
        <v>2021</v>
      </c>
      <c r="J21" s="192">
        <v>2022</v>
      </c>
      <c r="K21" s="192">
        <v>2023</v>
      </c>
      <c r="L21" s="192">
        <v>2024</v>
      </c>
      <c r="M21" s="192">
        <v>2025</v>
      </c>
      <c r="N21" s="192">
        <v>2026</v>
      </c>
      <c r="O21" s="192">
        <v>2027</v>
      </c>
    </row>
    <row r="22" spans="1:15" ht="51.75" customHeight="1" x14ac:dyDescent="0.25">
      <c r="A22" s="84" t="s">
        <v>113</v>
      </c>
      <c r="B22" s="106" t="s">
        <v>160</v>
      </c>
      <c r="C22" s="90">
        <v>6613.8381841896007</v>
      </c>
      <c r="D22" s="188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6613.8381841896007</v>
      </c>
      <c r="E22" s="107"/>
      <c r="F22" s="136">
        <v>105.3</v>
      </c>
      <c r="G22" s="137">
        <v>106.8</v>
      </c>
      <c r="H22" s="137">
        <v>106.2</v>
      </c>
      <c r="I22" s="138">
        <v>105.1</v>
      </c>
      <c r="J22" s="193">
        <v>105.10035646544816</v>
      </c>
      <c r="K22" s="194">
        <v>104.90017622301767</v>
      </c>
      <c r="L22" s="195">
        <v>104.70002730372529</v>
      </c>
      <c r="M22" s="195">
        <v>104.70002730372529</v>
      </c>
      <c r="N22" s="195">
        <v>104.70002730372529</v>
      </c>
      <c r="O22" s="195">
        <v>104.70002730372529</v>
      </c>
    </row>
    <row r="23" spans="1:15" ht="57" customHeight="1" x14ac:dyDescent="0.25">
      <c r="A23" s="84" t="s">
        <v>114</v>
      </c>
      <c r="B23" s="108" t="s">
        <v>161</v>
      </c>
      <c r="C23" s="90">
        <v>0</v>
      </c>
      <c r="D23" s="90">
        <v>0</v>
      </c>
      <c r="E23" s="97"/>
      <c r="F23" s="132"/>
      <c r="G23" s="100"/>
      <c r="H23" s="100"/>
      <c r="I23" s="100"/>
      <c r="J23" s="100"/>
    </row>
    <row r="24" spans="1:15" ht="43.5" customHeight="1" x14ac:dyDescent="0.25">
      <c r="A24" s="84" t="s">
        <v>115</v>
      </c>
      <c r="B24" s="108" t="s">
        <v>162</v>
      </c>
      <c r="C24" s="90">
        <v>5400</v>
      </c>
      <c r="D24" s="135">
        <f>D21-D23</f>
        <v>5400</v>
      </c>
      <c r="E24" s="97"/>
      <c r="F24" s="132"/>
      <c r="G24" s="100"/>
      <c r="H24" s="100"/>
      <c r="I24" s="100"/>
      <c r="J24" s="100"/>
    </row>
    <row r="25" spans="1:15" ht="71.25" customHeight="1" x14ac:dyDescent="0.25">
      <c r="A25" s="84" t="s">
        <v>112</v>
      </c>
      <c r="B25" s="108" t="s">
        <v>163</v>
      </c>
      <c r="C25" s="90">
        <v>4949.2839999999997</v>
      </c>
      <c r="D25" s="135">
        <f>SUM(D26:D30)</f>
        <v>4949.2839999999997</v>
      </c>
      <c r="E25" s="97"/>
      <c r="F25" s="109"/>
      <c r="G25" s="109"/>
      <c r="H25" s="109"/>
      <c r="I25" s="109"/>
      <c r="J25" s="109"/>
    </row>
    <row r="26" spans="1:15" ht="16.5" x14ac:dyDescent="0.25">
      <c r="A26" s="185" t="s">
        <v>50</v>
      </c>
      <c r="B26" s="186" t="s">
        <v>199</v>
      </c>
      <c r="C26" s="90">
        <v>0</v>
      </c>
      <c r="D26" s="187">
        <f>VLOOKUP($D$10,'[1]Формат ИПР'!$D:$DG,66,0)*1000</f>
        <v>0</v>
      </c>
      <c r="E26" s="97"/>
      <c r="F26" s="97"/>
    </row>
    <row r="27" spans="1:15" ht="16.5" x14ac:dyDescent="0.25">
      <c r="A27" s="185" t="s">
        <v>51</v>
      </c>
      <c r="B27" s="186" t="s">
        <v>200</v>
      </c>
      <c r="C27" s="90">
        <v>0</v>
      </c>
      <c r="D27" s="187">
        <f>VLOOKUP($D$10,'[1]Формат ИПР'!$D:$DG,68,0)*1000</f>
        <v>0</v>
      </c>
      <c r="E27" s="97"/>
      <c r="F27" s="97"/>
    </row>
    <row r="28" spans="1:15" ht="16.5" x14ac:dyDescent="0.25">
      <c r="A28" s="185" t="s">
        <v>55</v>
      </c>
      <c r="B28" s="186" t="s">
        <v>201</v>
      </c>
      <c r="C28" s="90">
        <v>0</v>
      </c>
      <c r="D28" s="187">
        <f>VLOOKUP($D$10,'[1]Формат ИПР'!$D:$DG,70,0)*1000</f>
        <v>0</v>
      </c>
      <c r="E28" s="101"/>
      <c r="F28" s="97"/>
    </row>
    <row r="29" spans="1:15" ht="16.5" x14ac:dyDescent="0.25">
      <c r="A29" s="185" t="s">
        <v>139</v>
      </c>
      <c r="B29" s="186" t="s">
        <v>202</v>
      </c>
      <c r="C29" s="90">
        <v>4949.2839999999997</v>
      </c>
      <c r="D29" s="187">
        <f>VLOOKUP($D$10,'[1]Формат ИПР'!$D:$DG,72,0)*1000</f>
        <v>4949.2839999999997</v>
      </c>
      <c r="E29" s="101"/>
      <c r="F29" s="97"/>
    </row>
    <row r="30" spans="1:15" ht="16.5" x14ac:dyDescent="0.25">
      <c r="A30" s="185" t="s">
        <v>140</v>
      </c>
      <c r="B30" s="186" t="s">
        <v>203</v>
      </c>
      <c r="C30" s="90">
        <v>0</v>
      </c>
      <c r="D30" s="187">
        <f>VLOOKUP($D$10,'[1]Формат ИПР'!$D:$DG,74,0)*1000</f>
        <v>0</v>
      </c>
      <c r="E30" s="101"/>
      <c r="F30" s="97"/>
    </row>
    <row r="31" spans="1:15" ht="16.5" x14ac:dyDescent="0.25">
      <c r="A31" s="185" t="s">
        <v>204</v>
      </c>
      <c r="B31" s="186" t="s">
        <v>205</v>
      </c>
      <c r="C31" s="90">
        <v>0</v>
      </c>
      <c r="D31" s="187">
        <f>VLOOKUP($D$10,'[1]Формат ИПР'!$D:$DG,75,0)*1000</f>
        <v>0</v>
      </c>
      <c r="E31" s="110"/>
      <c r="F31" s="97"/>
    </row>
    <row r="32" spans="1:15" ht="16.5" x14ac:dyDescent="0.25">
      <c r="A32" s="185" t="s">
        <v>206</v>
      </c>
      <c r="B32" s="186" t="s">
        <v>207</v>
      </c>
      <c r="C32" s="90">
        <v>0</v>
      </c>
      <c r="D32" s="187">
        <f>VLOOKUP($D$10,'[1]Формат ИПР'!$D:$DG,77,0)*1000</f>
        <v>0</v>
      </c>
      <c r="E32" s="110"/>
      <c r="F32" s="97"/>
    </row>
    <row r="33" spans="1:13" ht="16.5" x14ac:dyDescent="0.25">
      <c r="A33" s="185" t="s">
        <v>208</v>
      </c>
      <c r="B33" s="186" t="s">
        <v>209</v>
      </c>
      <c r="C33" s="90">
        <v>0</v>
      </c>
      <c r="D33" s="187">
        <f>VLOOKUP($D$10,'[1]Формат ИПР'!$D:$DG,79,0)*1000</f>
        <v>0</v>
      </c>
      <c r="E33" s="110"/>
      <c r="F33" s="97"/>
    </row>
    <row r="34" spans="1:13" ht="16.5" x14ac:dyDescent="0.25">
      <c r="A34" s="185" t="s">
        <v>210</v>
      </c>
      <c r="B34" s="186" t="s">
        <v>211</v>
      </c>
      <c r="C34" s="90">
        <v>0</v>
      </c>
      <c r="D34" s="187">
        <f>VLOOKUP($D$10,'[1]Формат ИПР'!$D:$DG,81,0)*1000</f>
        <v>0</v>
      </c>
      <c r="E34" s="110"/>
      <c r="F34" s="97"/>
    </row>
    <row r="35" spans="1:13" ht="16.5" x14ac:dyDescent="0.25">
      <c r="A35" s="185" t="s">
        <v>212</v>
      </c>
      <c r="B35" s="186" t="s">
        <v>213</v>
      </c>
      <c r="C35" s="90">
        <v>0</v>
      </c>
      <c r="D35" s="187">
        <f>VLOOKUP($D$10,'[1]Формат ИПР'!$D:$DG,83,0)*1000</f>
        <v>0</v>
      </c>
      <c r="E35" s="110"/>
      <c r="F35" s="97"/>
    </row>
    <row r="36" spans="1:13" ht="16.5" x14ac:dyDescent="0.25">
      <c r="A36" s="185" t="s">
        <v>214</v>
      </c>
      <c r="B36" s="186" t="s">
        <v>215</v>
      </c>
      <c r="C36" s="90">
        <v>0</v>
      </c>
      <c r="D36" s="187">
        <v>0</v>
      </c>
      <c r="E36" s="110"/>
      <c r="F36" s="97"/>
    </row>
    <row r="37" spans="1:13" x14ac:dyDescent="0.25">
      <c r="A37" s="85"/>
      <c r="B37" s="111"/>
      <c r="C37" s="177"/>
      <c r="D37" s="177"/>
      <c r="E37" s="131"/>
    </row>
    <row r="38" spans="1:13" ht="18" x14ac:dyDescent="0.25">
      <c r="A38" s="178" t="s">
        <v>164</v>
      </c>
      <c r="B38" s="178"/>
      <c r="C38" s="178"/>
      <c r="D38" s="178"/>
      <c r="E38" s="178"/>
    </row>
    <row r="39" spans="1:13" ht="36" customHeight="1" x14ac:dyDescent="0.25">
      <c r="A39" s="176" t="s">
        <v>165</v>
      </c>
      <c r="B39" s="176"/>
      <c r="C39" s="176"/>
      <c r="D39" s="176"/>
      <c r="E39" s="176"/>
    </row>
    <row r="40" spans="1:13" ht="31.5" customHeight="1" x14ac:dyDescent="0.25">
      <c r="A40" s="176" t="s">
        <v>166</v>
      </c>
      <c r="B40" s="176"/>
      <c r="C40" s="176"/>
      <c r="D40" s="176"/>
      <c r="E40" s="176"/>
    </row>
    <row r="41" spans="1:13" s="49" customFormat="1" ht="69.75" customHeight="1" x14ac:dyDescent="0.25">
      <c r="A41" s="176" t="s">
        <v>167</v>
      </c>
      <c r="B41" s="176"/>
      <c r="C41" s="176"/>
      <c r="D41" s="176"/>
      <c r="E41" s="176"/>
      <c r="F41" s="99"/>
      <c r="G41" s="104"/>
      <c r="H41" s="104"/>
      <c r="I41" s="104"/>
      <c r="J41" s="104"/>
      <c r="K41" s="104"/>
    </row>
    <row r="42" spans="1:13" s="49" customFormat="1" ht="18.75" customHeight="1" x14ac:dyDescent="0.25">
      <c r="A42" s="176"/>
      <c r="B42" s="176"/>
      <c r="C42" s="176"/>
      <c r="D42" s="176"/>
      <c r="E42" s="176"/>
      <c r="F42" s="99"/>
      <c r="G42" s="104"/>
      <c r="H42" s="104"/>
      <c r="I42" s="104"/>
      <c r="J42" s="104"/>
      <c r="K42" s="104"/>
    </row>
    <row r="43" spans="1:13" ht="24" customHeight="1" x14ac:dyDescent="0.25">
      <c r="A43" s="180" t="s">
        <v>155</v>
      </c>
      <c r="B43" s="180"/>
      <c r="C43" s="180"/>
      <c r="D43" s="112"/>
      <c r="E43" s="112" t="s">
        <v>157</v>
      </c>
      <c r="L43" s="64"/>
      <c r="M43" s="64"/>
    </row>
    <row r="44" spans="1:13" ht="13.5" customHeight="1" x14ac:dyDescent="0.25">
      <c r="A44" s="113"/>
      <c r="C44" s="95"/>
      <c r="D44" s="95" t="s">
        <v>142</v>
      </c>
      <c r="E44" s="112"/>
      <c r="L44" s="64"/>
      <c r="M44" s="64"/>
    </row>
    <row r="45" spans="1:13" s="49" customFormat="1" ht="19.5" customHeight="1" x14ac:dyDescent="0.25">
      <c r="A45" s="113"/>
      <c r="B45" s="95"/>
      <c r="C45" s="95"/>
      <c r="D45" s="112"/>
      <c r="E45" s="112"/>
      <c r="F45" s="96"/>
      <c r="G45" s="97"/>
      <c r="H45" s="97"/>
      <c r="I45" s="97"/>
      <c r="J45" s="97"/>
      <c r="K45" s="97"/>
      <c r="L45" s="64"/>
      <c r="M45" s="64"/>
    </row>
    <row r="46" spans="1:13" s="49" customFormat="1" ht="18.75" customHeight="1" x14ac:dyDescent="0.25">
      <c r="A46" s="180" t="s">
        <v>156</v>
      </c>
      <c r="B46" s="180"/>
      <c r="C46" s="180"/>
      <c r="D46" s="114"/>
      <c r="E46" s="114" t="s">
        <v>158</v>
      </c>
      <c r="F46" s="96"/>
      <c r="G46" s="97"/>
      <c r="H46" s="97"/>
      <c r="I46" s="97"/>
      <c r="J46" s="97"/>
      <c r="K46" s="97"/>
      <c r="L46" s="64"/>
      <c r="M46" s="64"/>
    </row>
    <row r="47" spans="1:13" s="49" customFormat="1" ht="14.25" customHeight="1" x14ac:dyDescent="0.25">
      <c r="A47" s="115"/>
      <c r="B47" s="93"/>
      <c r="C47" s="95"/>
      <c r="D47" s="95" t="s">
        <v>142</v>
      </c>
      <c r="E47" s="116"/>
      <c r="F47" s="96"/>
      <c r="G47" s="97"/>
      <c r="H47" s="97"/>
      <c r="I47" s="97"/>
      <c r="J47" s="97"/>
      <c r="K47" s="97"/>
      <c r="L47" s="64"/>
      <c r="M47" s="64"/>
    </row>
    <row r="48" spans="1:13" x14ac:dyDescent="0.25">
      <c r="A48" s="175"/>
      <c r="B48" s="175"/>
      <c r="C48" s="175"/>
      <c r="D48" s="175"/>
      <c r="E48" s="175"/>
    </row>
    <row r="49" spans="2:2" x14ac:dyDescent="0.25">
      <c r="B49" s="97"/>
    </row>
    <row r="53" spans="2:2" x14ac:dyDescent="0.25">
      <c r="B53" s="97"/>
    </row>
  </sheetData>
  <mergeCells count="22">
    <mergeCell ref="F20:O20"/>
    <mergeCell ref="A16:D16"/>
    <mergeCell ref="A9:M9"/>
    <mergeCell ref="A11:M11"/>
    <mergeCell ref="A12:M12"/>
    <mergeCell ref="A13:M13"/>
    <mergeCell ref="A14:M14"/>
    <mergeCell ref="A48:E48"/>
    <mergeCell ref="A42:E42"/>
    <mergeCell ref="C37:D37"/>
    <mergeCell ref="A38:E38"/>
    <mergeCell ref="A4:M4"/>
    <mergeCell ref="A5:M5"/>
    <mergeCell ref="A6:M6"/>
    <mergeCell ref="A7:M7"/>
    <mergeCell ref="A8:M8"/>
    <mergeCell ref="A15:M15"/>
    <mergeCell ref="A39:E39"/>
    <mergeCell ref="A40:E40"/>
    <mergeCell ref="A41:E41"/>
    <mergeCell ref="A43:C43"/>
    <mergeCell ref="A46:C46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64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т1 ПС Гудермес-Сити</vt:lpstr>
      <vt:lpstr>т1 </vt:lpstr>
      <vt:lpstr>т2</vt:lpstr>
      <vt:lpstr>т3</vt:lpstr>
      <vt:lpstr>т4 </vt:lpstr>
      <vt:lpstr>т5</vt:lpstr>
      <vt:lpstr>т6</vt:lpstr>
      <vt:lpstr>'т1 '!Заголовки_для_печати</vt:lpstr>
      <vt:lpstr>'т1 ПС Гудермес-Сити'!Заголовки_для_печати</vt:lpstr>
      <vt:lpstr>т2!Заголовки_для_печати</vt:lpstr>
      <vt:lpstr>'т4 '!Заголовки_для_печати</vt:lpstr>
      <vt:lpstr>т5!Заголовки_для_печати</vt:lpstr>
      <vt:lpstr>т6!Заголовки_для_печати</vt:lpstr>
      <vt:lpstr>'т1 '!Область_печати</vt:lpstr>
      <vt:lpstr>'т1 ПС Гудермес-Сити'!Область_печати</vt:lpstr>
      <vt:lpstr>т2!Область_печати</vt:lpstr>
      <vt:lpstr>'т4 '!Область_печати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2022-02-01T06:25:48Z</dcterms:modified>
</cp:coreProperties>
</file>